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tabRatio="949" activeTab="0"/>
  </bookViews>
  <sheets>
    <sheet name="Overview" sheetId="1" r:id="rId1"/>
    <sheet name="FinancialData" sheetId="2" r:id="rId2"/>
    <sheet name="Risk Assesment" sheetId="3" r:id="rId3"/>
    <sheet name="Rating" sheetId="4" r:id="rId4"/>
    <sheet name="Project Indicator" sheetId="5" r:id="rId5"/>
    <sheet name="Lessons Learned " sheetId="6" r:id="rId6"/>
    <sheet name="AF Tracking Tool" sheetId="7" r:id="rId7"/>
    <sheet name="Results Tracker" sheetId="8" r:id="rId8"/>
    <sheet name="Units for Indicators" sheetId="9" r:id="rId9"/>
  </sheets>
  <externalReferences>
    <externalReference r:id="rId12"/>
    <externalReference r:id="rId13"/>
    <externalReference r:id="rId14"/>
    <externalReference r:id="rId15"/>
  </externalReferences>
  <definedNames>
    <definedName name="iincome" localSheetId="4">#REF!</definedName>
    <definedName name="iincome" localSheetId="3">#REF!</definedName>
    <definedName name="iincome" localSheetId="2">#REF!</definedName>
    <definedName name="iincome">#REF!</definedName>
    <definedName name="income" localSheetId="4">#REF!</definedName>
    <definedName name="income" localSheetId="3">#REF!</definedName>
    <definedName name="income" localSheetId="7">#REF!</definedName>
    <definedName name="income" localSheetId="2">#REF!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_xlnm.Print_Area" localSheetId="5">'Lessons Learned '!$A$1:$E$31</definedName>
    <definedName name="_xlnm.Print_Area" localSheetId="2">'Risk Assesment'!$A$1:$G$24</definedName>
    <definedName name="quality">'Results Tracker'!$B$146:$B$150</definedName>
    <definedName name="question">'Results Tracker'!$F$146:$F$148</definedName>
    <definedName name="responses">'Results Tracker'!$C$146:$C$150</definedName>
    <definedName name="state">'Results Tracker'!$I$150:$I$152</definedName>
    <definedName name="type1" localSheetId="1">'[2]Results Tracker'!$G$146:$G$149</definedName>
    <definedName name="type1" localSheetId="5">'[3]Results Tracker'!$G$146:$G$149</definedName>
    <definedName name="type1" localSheetId="0">'[3]Results Tracker'!$G$146:$G$149</definedName>
    <definedName name="type1" localSheetId="3">'[4]Results Tracker'!$G$146:$G$149</definedName>
    <definedName name="type1" localSheetId="2">'[3]Results Tracker'!$G$146:$G$149</definedName>
    <definedName name="type1">'Results Tracker'!$G$146:$G$149</definedName>
    <definedName name="Year">'[1]Dropdowns'!$H$2:$H$36</definedName>
    <definedName name="yesno">'Results Tracker'!$E$142:$E$143</definedName>
    <definedName name="Z_15C44C43_8820_4E6A_AE89_0CDA4F120CE8_.wvu.Cols" localSheetId="4" hidden="1">'Project Indicator'!$E:$E</definedName>
    <definedName name="Z_15C44C43_8820_4E6A_AE89_0CDA4F120CE8_.wvu.Rows" localSheetId="3" hidden="1">'Rating'!$43:$44</definedName>
    <definedName name="Z_8CA09212_7C48_4325_8668_633DA153F06B_.wvu.Cols" localSheetId="4" hidden="1">'Project Indicator'!$E:$E</definedName>
    <definedName name="Z_8CA09212_7C48_4325_8668_633DA153F06B_.wvu.PrintArea" localSheetId="5" hidden="1">'Lessons Learned '!$A$1:$E$31</definedName>
    <definedName name="Z_8CA09212_7C48_4325_8668_633DA153F06B_.wvu.PrintArea" localSheetId="2" hidden="1">'Risk Assesment'!$A$1:$G$24</definedName>
    <definedName name="Z_8CA09212_7C48_4325_8668_633DA153F06B_.wvu.Rows" localSheetId="3" hidden="1">'Rating'!$36:$36,'Rating'!$43:$44</definedName>
    <definedName name="Z_FB5E8812_E8C4_4C3A_A558_4BF626804D3B_.wvu.Cols" localSheetId="4" hidden="1">'Project Indicator'!$E:$E</definedName>
    <definedName name="Z_FB5E8812_E8C4_4C3A_A558_4BF626804D3B_.wvu.Rows" localSheetId="3" hidden="1">'Rating'!$43:$44</definedName>
  </definedNames>
  <calcPr fullCalcOnLoad="1"/>
</workbook>
</file>

<file path=xl/comments8.xml><?xml version="1.0" encoding="utf-8"?>
<comments xmlns="http://schemas.openxmlformats.org/spreadsheetml/2006/main">
  <authors>
    <author>Guest</author>
    <author>Tuya</author>
  </authors>
  <commentList>
    <comment ref="D78" authorId="0">
      <text>
        <r>
          <rPr>
            <sz val="11"/>
            <color theme="1"/>
            <rFont val="Calibri"/>
            <family val="2"/>
          </rPr>
          <t>Булаг, худаг засвар, голын эрэг хамгалаал, хөв цөөрөм</t>
        </r>
      </text>
    </comment>
    <comment ref="C26" authorId="1">
      <text>
        <r>
          <rPr>
            <b/>
            <sz val="9"/>
            <rFont val="Tahoma"/>
            <family val="2"/>
          </rPr>
          <t>Tuya:</t>
        </r>
        <r>
          <rPr>
            <sz val="9"/>
            <rFont val="Tahoma"/>
            <family val="2"/>
          </rPr>
          <t xml:space="preserve">
</t>
        </r>
      </text>
    </comment>
  </commentList>
</comments>
</file>

<file path=xl/sharedStrings.xml><?xml version="1.0" encoding="utf-8"?>
<sst xmlns="http://schemas.openxmlformats.org/spreadsheetml/2006/main" count="2334" uniqueCount="1191">
  <si>
    <t>Project Performance Report (PPR)</t>
  </si>
  <si>
    <t>Period of Report (Dates)</t>
  </si>
  <si>
    <t xml:space="preserve">Project Title: </t>
  </si>
  <si>
    <t>"Ecosystem Based Adaptation Approach to Maintaining Water Security in Critical Water Catchments in Mongolia" MON 12/301</t>
  </si>
  <si>
    <t xml:space="preserve">Project Summary: </t>
  </si>
  <si>
    <t xml:space="preserve">The Project's objective is to “maintain the water provisioning services supplied by mountain and steppe  ecosystems  by internalizing  climate  change risks  within  land  and  water resource management regimes.” This  project applies the  principles  of  Ecosystem-based  Adaptation (EBA)  to increase  climate change resilience at a landscape level. EBA is broadly defined as “a range of local and landscape scale strategies for managing ecosystems to increase resilience and maintain essential ecosystem services and reduce the vulnerability of people, their livelihoods and nature in the face of climate change” (UNFCCC)
Project investments will alleviate vulnerabilities and dismantle identified barriers by implementing three interconnected components:                                                                                                                                                                             Component I: Integrated Strategies/Management Plans for target landscapes/river basins developed and under implementation.                                                                                                                                                                                                                                                                   Component II: Implementing landscape level adaptation techniques to maintain ecosystem integrity and water security under conditions of climate change.                                                                                                                                    Component III: Strengthening capacities/Institutions to support EbA strategies and integrated river basin management, their replication and mainstreaming in sector policies.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</si>
  <si>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</si>
  <si>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</si>
  <si>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</si>
  <si>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</si>
  <si>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</si>
  <si>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</si>
  <si>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</si>
  <si>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</si>
  <si>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</si>
  <si>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Afghanistan</t>
  </si>
  <si>
    <t>FP</t>
  </si>
  <si>
    <t>Yes</t>
  </si>
  <si>
    <t>Biodiversity</t>
  </si>
  <si>
    <t>U</t>
  </si>
  <si>
    <t>BD-SP1-PA Financing</t>
  </si>
  <si>
    <t>1: Arid &amp; semi-arid ecosystems</t>
  </si>
  <si>
    <t>Implementing Entity (IE) [name]:</t>
  </si>
  <si>
    <t>United Nations Development Programme - UNDP</t>
  </si>
  <si>
    <t>Albania</t>
  </si>
  <si>
    <t>MSP</t>
  </si>
  <si>
    <t>No</t>
  </si>
  <si>
    <t>Climate Change Adaptation</t>
  </si>
  <si>
    <t>S</t>
  </si>
  <si>
    <t>BD-SP2-Marine PA</t>
  </si>
  <si>
    <t>2: Coastal, marine &amp; freshwater ecosystems</t>
  </si>
  <si>
    <t>Type of IE:</t>
  </si>
  <si>
    <t>MIE</t>
  </si>
  <si>
    <t>Algeria</t>
  </si>
  <si>
    <t>EA</t>
  </si>
  <si>
    <t>Climate Change Mitigation</t>
  </si>
  <si>
    <t>MU</t>
  </si>
  <si>
    <t>BD-SP3-PA Networks</t>
  </si>
  <si>
    <t>3: Forest ecosystems</t>
  </si>
  <si>
    <t xml:space="preserve">Country(ies): </t>
  </si>
  <si>
    <t>Mongolia</t>
  </si>
  <si>
    <t>Angola</t>
  </si>
  <si>
    <t>International Waters</t>
  </si>
  <si>
    <t>Good</t>
  </si>
  <si>
    <t>BD-SP5-Markets</t>
  </si>
  <si>
    <t>13: Conservation and Sustainable Use of Biological Diversity Important to Agriculture</t>
  </si>
  <si>
    <t>Relevant Geographic Points (i.e. cities, villages, bodies of water):</t>
  </si>
  <si>
    <t>1. The Altai Mountains and Great Lakes Basin Eco-region: Turgen/ Kharkhiraa Sub River Basins -Turgen, Ulaangom, Sagil, Bukhmurun, Khovd, Tarialan, Naranbulag soums of Uvs aimag
2. The Eastern Steppe Eco- region: Ulz River Basin- Chuluunkhoroot, Dashbalbar, Bayndun, Bayn-Uul, Gurvanzagal, Choibalsan, Sergelen soums of Dornod aimag, Bayan-Adarga, Batnorov, Norovlin soums of Khentii aimag</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</si>
  <si>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</si>
  <si>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</si>
  <si>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</si>
  <si>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</si>
  <si>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</si>
  <si>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</si>
  <si>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</si>
  <si>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</si>
  <si>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</si>
  <si>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</si>
  <si>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</si>
  <si>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</si>
  <si>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</si>
  <si>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</si>
  <si>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IE-AFB Agreement Signature Date:</t>
  </si>
  <si>
    <t>CC-SP6-LULUCF</t>
  </si>
  <si>
    <t>12: Integrated Ecosystem Management</t>
  </si>
  <si>
    <t>Start of Project/Programme:</t>
  </si>
  <si>
    <t>Cross cutting capacity building</t>
  </si>
  <si>
    <t>14: Persistent Organic Pollutants</t>
  </si>
  <si>
    <t>Mid-term Review Date (if planned):</t>
  </si>
  <si>
    <t>Nov/2014-Jan/2015</t>
  </si>
  <si>
    <t>Terminal Evaluation Date:</t>
  </si>
  <si>
    <t>List documents/ reports/ brochures / articles that have been prepared about the project.</t>
  </si>
  <si>
    <t>Cyprus</t>
  </si>
  <si>
    <t>Czech Republic</t>
  </si>
  <si>
    <t>List the Website address (URL) of project.</t>
  </si>
  <si>
    <t>Democratic People's Republic of Korea</t>
  </si>
  <si>
    <t>http://www.climatechange.gov.mn</t>
  </si>
  <si>
    <t>Democratic Republic of the Congo</t>
  </si>
  <si>
    <t>Denmark</t>
  </si>
  <si>
    <t xml:space="preserve">Project contacts:  </t>
  </si>
  <si>
    <t>Djibouti</t>
  </si>
  <si>
    <t>National Project Manager/Coordinator</t>
  </si>
  <si>
    <t>Dominica</t>
  </si>
  <si>
    <t xml:space="preserve">Name: </t>
  </si>
  <si>
    <t xml:space="preserve">Tuya Tserenbataa </t>
  </si>
  <si>
    <t>Dominican Republic</t>
  </si>
  <si>
    <t xml:space="preserve">Email: </t>
  </si>
  <si>
    <t>tuya.tserenbataa@undp.org</t>
  </si>
  <si>
    <t>Ecuador</t>
  </si>
  <si>
    <t xml:space="preserve">Date: </t>
  </si>
  <si>
    <t>Egypt</t>
  </si>
  <si>
    <t>Government DA</t>
  </si>
  <si>
    <t>El Salvador</t>
  </si>
  <si>
    <t>Equatoral Guinea</t>
  </si>
  <si>
    <t>Eritrea</t>
  </si>
  <si>
    <t>Estonia</t>
  </si>
  <si>
    <t>Implementing Entity</t>
  </si>
  <si>
    <t>Ethiopia</t>
  </si>
  <si>
    <t xml:space="preserve">Chimeg Junai </t>
  </si>
  <si>
    <t>Fiji</t>
  </si>
  <si>
    <t>chimeg.junai@undp.org</t>
  </si>
  <si>
    <t>Finland</t>
  </si>
  <si>
    <t>France</t>
  </si>
  <si>
    <t>Executing Agency</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</si>
  <si>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</si>
  <si>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</si>
  <si>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</si>
  <si>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</si>
  <si>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</si>
  <si>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</si>
  <si>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</si>
  <si>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</si>
  <si>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</si>
  <si>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</si>
  <si>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</si>
  <si>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</si>
  <si>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</si>
  <si>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</si>
  <si>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</si>
  <si>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</si>
  <si>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</si>
  <si>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</si>
  <si>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</si>
  <si>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</si>
  <si>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</si>
  <si>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</si>
  <si>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</si>
  <si>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</si>
  <si>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</si>
  <si>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</si>
  <si>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</si>
  <si>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</si>
  <si>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</si>
  <si>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</si>
  <si>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</si>
  <si>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</si>
  <si>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</si>
  <si>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</si>
  <si>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</si>
  <si>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</si>
  <si>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</si>
  <si>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</si>
  <si>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</si>
  <si>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</si>
  <si>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</si>
  <si>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</si>
  <si>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</si>
  <si>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</si>
  <si>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</si>
  <si>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</si>
  <si>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</si>
  <si>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</si>
  <si>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</si>
  <si>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</si>
  <si>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</si>
  <si>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</si>
  <si>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</si>
  <si>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</si>
  <si>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</si>
  <si>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</si>
  <si>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</si>
  <si>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</si>
  <si>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</si>
  <si>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</si>
  <si>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</si>
  <si>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</si>
  <si>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</si>
  <si>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</si>
  <si>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</si>
  <si>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</si>
  <si>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</si>
  <si>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</si>
  <si>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</si>
  <si>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</si>
  <si>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</si>
  <si>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</si>
  <si>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</si>
  <si>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</si>
  <si>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</si>
  <si>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</si>
  <si>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</si>
  <si>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</si>
  <si>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</si>
  <si>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</si>
  <si>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</si>
  <si>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</si>
  <si>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</si>
  <si>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</si>
  <si>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</si>
  <si>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</si>
  <si>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</si>
  <si>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</si>
  <si>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</si>
  <si>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</si>
  <si>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</si>
  <si>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</si>
  <si>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</si>
  <si>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</si>
  <si>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</si>
  <si>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</si>
  <si>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</si>
  <si>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</si>
  <si>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</si>
  <si>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</si>
  <si>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</si>
  <si>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</si>
  <si>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</si>
  <si>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</si>
  <si>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</si>
  <si>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</si>
  <si>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</si>
  <si>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</si>
  <si>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</si>
  <si>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</si>
  <si>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</si>
  <si>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</si>
  <si>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</si>
  <si>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</si>
  <si>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</si>
  <si>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</si>
  <si>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</si>
  <si>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</si>
  <si>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</si>
  <si>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</si>
  <si>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</si>
  <si>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</si>
  <si>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</si>
  <si>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</si>
  <si>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</si>
  <si>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</si>
  <si>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</si>
  <si>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</si>
  <si>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</si>
  <si>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DISBURSEMENT OF AF GRANT FUNDS </t>
  </si>
  <si>
    <t>How much of the total AF grant as noted in Project Document plus any project preparation grant has been spent to date?</t>
  </si>
  <si>
    <t>Add any comments on AF Grant Funds. (word limit=200)</t>
  </si>
  <si>
    <t xml:space="preserve">INVESTMENT INCOME </t>
  </si>
  <si>
    <t>Amount of annual investment income generated from the Adaptation Fund’s grant</t>
  </si>
  <si>
    <t>EXPENDITURE DATA</t>
  </si>
  <si>
    <t>List ouput and corresponding amount spent for the current reporting period</t>
  </si>
  <si>
    <t>ITEM / ACTIVITY / ACTION</t>
  </si>
  <si>
    <t>AMOUNT</t>
  </si>
  <si>
    <t>Component 1. Integrated Strategies/Management Plans for target landscapes/river basins developed and under implementation</t>
  </si>
  <si>
    <r>
      <rPr>
        <b/>
        <i/>
        <sz val="10"/>
        <color indexed="8"/>
        <rFont val="Times New Roman"/>
        <family val="1"/>
      </rPr>
      <t xml:space="preserve">Output 1.1 </t>
    </r>
    <r>
      <rPr>
        <i/>
        <sz val="10"/>
        <color indexed="8"/>
        <rFont val="Times New Roman"/>
        <family val="1"/>
      </rPr>
      <t>Strategic environmental assessment, including climate change considerations, conducted for target landscapes to document threats to ecosystem function and resilience and provide recommendations for avoiding and mitigating impacts.</t>
    </r>
  </si>
  <si>
    <r>
      <rPr>
        <b/>
        <i/>
        <sz val="10"/>
        <color indexed="8"/>
        <rFont val="Times New Roman"/>
        <family val="1"/>
      </rPr>
      <t>Output 1.2</t>
    </r>
    <r>
      <rPr>
        <i/>
        <sz val="10"/>
        <color indexed="8"/>
        <rFont val="Times New Roman"/>
        <family val="1"/>
      </rPr>
      <t xml:space="preserve"> Economic valuations completed summarizing landscape level costs and benefits of EBA.</t>
    </r>
  </si>
  <si>
    <r>
      <rPr>
        <b/>
        <i/>
        <sz val="10"/>
        <color indexed="8"/>
        <rFont val="Times New Roman"/>
        <family val="1"/>
      </rPr>
      <t>Output 1.3</t>
    </r>
    <r>
      <rPr>
        <i/>
        <sz val="10"/>
        <color indexed="8"/>
        <rFont val="Times New Roman"/>
        <family val="1"/>
      </rPr>
      <t xml:space="preserve"> Ecosystem-based Adaptation integrated within land use and water resources monitoring and decision-making system in two eco-regions.</t>
    </r>
  </si>
  <si>
    <t>Component 2. Implementing landscape level adaptation techniques to maintain ecosystem integrity and water security under conditions of climate change</t>
  </si>
  <si>
    <r>
      <rPr>
        <b/>
        <i/>
        <sz val="10"/>
        <color indexed="8"/>
        <rFont val="Times New Roman"/>
        <family val="1"/>
      </rPr>
      <t xml:space="preserve">Output 2.1 </t>
    </r>
    <r>
      <rPr>
        <i/>
        <sz val="10"/>
        <color indexed="8"/>
        <rFont val="Times New Roman"/>
        <family val="1"/>
      </rPr>
      <t>Capacities of rural communities for monitoring natural resources and climate change impacts and for adaptive management in two watersheds strenghtened.</t>
    </r>
  </si>
  <si>
    <r>
      <rPr>
        <b/>
        <i/>
        <sz val="10"/>
        <color indexed="8"/>
        <rFont val="Times New Roman"/>
        <family val="1"/>
      </rPr>
      <t xml:space="preserve">Output 2.2 </t>
    </r>
    <r>
      <rPr>
        <i/>
        <sz val="10"/>
        <color indexed="8"/>
        <rFont val="Times New Roman"/>
        <family val="1"/>
      </rPr>
      <t xml:space="preserve">EbA management plan at landscape level in two critical watersheds developed and operational. </t>
    </r>
  </si>
  <si>
    <r>
      <rPr>
        <b/>
        <i/>
        <sz val="10"/>
        <color indexed="8"/>
        <rFont val="Times New Roman"/>
        <family val="1"/>
      </rPr>
      <t xml:space="preserve">Output 2.3 </t>
    </r>
    <r>
      <rPr>
        <i/>
        <sz val="10"/>
        <color indexed="8"/>
        <rFont val="Times New Roman"/>
        <family val="1"/>
      </rPr>
      <t>Suite of adaptation techniques to improve ecosystem resilience established in two critical watersheds.</t>
    </r>
  </si>
  <si>
    <r>
      <rPr>
        <b/>
        <i/>
        <sz val="10"/>
        <color indexed="8"/>
        <rFont val="Times New Roman"/>
        <family val="1"/>
      </rPr>
      <t xml:space="preserve">Output 2.4 </t>
    </r>
    <r>
      <rPr>
        <i/>
        <sz val="10"/>
        <color indexed="8"/>
        <rFont val="Times New Roman"/>
        <family val="1"/>
      </rPr>
      <t>Regulatory and financial management techniques for improving climate change resilience implemented within two target watersheds.</t>
    </r>
  </si>
  <si>
    <t>Component 3. Strengthening capacities/Institutions to support EbA strategies and integrated river basin management, their replication and mainstreaming in sector policies</t>
  </si>
  <si>
    <r>
      <rPr>
        <b/>
        <i/>
        <sz val="10"/>
        <color indexed="8"/>
        <rFont val="Times New Roman"/>
        <family val="1"/>
      </rPr>
      <t xml:space="preserve">Output 3.1 </t>
    </r>
    <r>
      <rPr>
        <i/>
        <sz val="10"/>
        <color indexed="8"/>
        <rFont val="Times New Roman"/>
        <family val="1"/>
      </rPr>
      <t>Ecosystem-based adaptation approaches/integrated river basin management, mainstreamed in natural resource use planning and implementation mechanisms in sector policies</t>
    </r>
  </si>
  <si>
    <r>
      <rPr>
        <b/>
        <i/>
        <sz val="10"/>
        <color indexed="8"/>
        <rFont val="Times New Roman"/>
        <family val="1"/>
      </rPr>
      <t xml:space="preserve">Output 3.2 </t>
    </r>
    <r>
      <rPr>
        <i/>
        <sz val="10"/>
        <color indexed="8"/>
        <rFont val="Times New Roman"/>
        <family val="1"/>
      </rPr>
      <t xml:space="preserve">Institutional structure for river basin management integrating climate change risks (Administration and Council) established and operation in target areas as model for replication. </t>
    </r>
  </si>
  <si>
    <r>
      <rPr>
        <b/>
        <i/>
        <sz val="10"/>
        <color indexed="8"/>
        <rFont val="Times New Roman"/>
        <family val="1"/>
      </rPr>
      <t xml:space="preserve">Output 3.3 </t>
    </r>
    <r>
      <rPr>
        <i/>
        <sz val="10"/>
        <color indexed="8"/>
        <rFont val="Times New Roman"/>
        <family val="1"/>
      </rPr>
      <t>Best practices are identified and programme for up-scaling best practices developed and implemented.</t>
    </r>
  </si>
  <si>
    <t>Project Management</t>
  </si>
  <si>
    <t>Exchange loss</t>
  </si>
  <si>
    <t>TOTAL</t>
  </si>
  <si>
    <t>PLANNED EXPENDITURE SCHEDULE</t>
  </si>
  <si>
    <t>List outputs planned and corresponding projected cost for the upcoming reporting period</t>
  </si>
  <si>
    <t>PROJECTED COST</t>
  </si>
  <si>
    <t>Est. Completion Date</t>
  </si>
  <si>
    <r>
      <rPr>
        <b/>
        <i/>
        <sz val="10"/>
        <color indexed="8"/>
        <rFont val="Times New Roman"/>
        <family val="1"/>
      </rPr>
      <t xml:space="preserve">Output 1.2 </t>
    </r>
    <r>
      <rPr>
        <i/>
        <sz val="10"/>
        <color indexed="8"/>
        <rFont val="Times New Roman"/>
        <family val="1"/>
      </rPr>
      <t>Economic valuations completed summarizing landscape level costs and benefits of EBA.</t>
    </r>
  </si>
  <si>
    <r>
      <rPr>
        <b/>
        <i/>
        <sz val="10"/>
        <color indexed="8"/>
        <rFont val="Times New Roman"/>
        <family val="1"/>
      </rPr>
      <t xml:space="preserve">Output 1.3 </t>
    </r>
    <r>
      <rPr>
        <i/>
        <sz val="10"/>
        <color indexed="8"/>
        <rFont val="Times New Roman"/>
        <family val="1"/>
      </rPr>
      <t>Ecosystem-based Adaptation integrated within land use and water resources monitoring and decision-making system in two eco-regions.</t>
    </r>
  </si>
  <si>
    <r>
      <rPr>
        <b/>
        <i/>
        <sz val="10"/>
        <color indexed="8"/>
        <rFont val="Times New Roman"/>
        <family val="1"/>
      </rPr>
      <t>Output 2.4</t>
    </r>
    <r>
      <rPr>
        <i/>
        <sz val="10"/>
        <color indexed="8"/>
        <rFont val="Times New Roman"/>
        <family val="1"/>
      </rPr>
      <t xml:space="preserve"> Regulatory and financial management techniques for improving climate change resilience implemented within two target watersheds.</t>
    </r>
  </si>
  <si>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</si>
  <si>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</si>
  <si>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</si>
  <si>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</si>
  <si>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IDENTIFIED RISKS</t>
  </si>
  <si>
    <t>List all Risks identified in project preparation phase and what  steps are being taken to mitigate them (word limit = 200)</t>
  </si>
  <si>
    <t>Identified Risk</t>
  </si>
  <si>
    <t>Current Status</t>
  </si>
  <si>
    <t>Critical Risks Affecting Progress (Not identified at project design)</t>
  </si>
  <si>
    <t>Identify Risks with a 50% or &gt; likelihood of affecting progress of project</t>
  </si>
  <si>
    <t>Steps Taken to Mitigate Risk</t>
  </si>
  <si>
    <t xml:space="preserve">No critical risks identified. </t>
  </si>
  <si>
    <t>Risk Measures: Were there any risk mitigation measures employed during the current reporting period?  If so, were risks reduced?  If not, why were these risks not reduced?</t>
  </si>
  <si>
    <t>Add any comments relevant to risk mitigation (word limit = 500)</t>
  </si>
  <si>
    <t xml:space="preserve">RATING ON IMPLEMENTATION PROGRESS </t>
  </si>
  <si>
    <t>For rating definitions please see bottom of page.</t>
  </si>
  <si>
    <t>Progress on Key Milestones</t>
  </si>
  <si>
    <t>Expected Progress</t>
  </si>
  <si>
    <t>Progress to Date</t>
  </si>
  <si>
    <t>Rating</t>
  </si>
  <si>
    <t xml:space="preserve">Project Manager / Coordinator: </t>
  </si>
  <si>
    <r>
      <t xml:space="preserve">Project Objective </t>
    </r>
    <r>
      <rPr>
        <sz val="11"/>
        <color indexed="8"/>
        <rFont val="Times New Roman"/>
        <family val="1"/>
      </rPr>
      <t>is to</t>
    </r>
    <r>
      <rPr>
        <b/>
        <sz val="11"/>
        <color indexed="8"/>
        <rFont val="Times New Roman"/>
        <family val="1"/>
      </rPr>
      <t xml:space="preserve"> </t>
    </r>
    <r>
      <rPr>
        <sz val="11"/>
        <color indexed="8"/>
        <rFont val="Times New Roman"/>
        <family val="1"/>
      </rPr>
      <t>maintain the water provisioning services supplied by mountain and steppe ecosystems by internalizing climate change risks within land and water resource management regimes.</t>
    </r>
  </si>
  <si>
    <r>
      <rPr>
        <b/>
        <sz val="11"/>
        <color indexed="8"/>
        <rFont val="Times New Roman"/>
        <family val="1"/>
      </rPr>
      <t>Outcome 1</t>
    </r>
    <r>
      <rPr>
        <sz val="11"/>
        <color indexed="8"/>
        <rFont val="Times New Roman"/>
        <family val="1"/>
      </rPr>
      <t xml:space="preserve">: Landscape level integrated land use and water resources monitoring and planning system focused upon reduction of ecosystem vulnerability to climate change. </t>
    </r>
  </si>
  <si>
    <t>1.3. Support in improving and implementing Ecosystem-based  Adaptation strategies for the target landscapes (Great Lakes Depression, Daurian Steppe), and River Basin Management Plans for the River Basins (Kharkhiraa/Turgen and Ulz).</t>
  </si>
  <si>
    <r>
      <rPr>
        <b/>
        <sz val="11"/>
        <color indexed="8"/>
        <rFont val="Times New Roman"/>
        <family val="1"/>
      </rPr>
      <t>Outcome 2:</t>
    </r>
    <r>
      <rPr>
        <sz val="11"/>
        <color indexed="8"/>
        <rFont val="Times New Roman"/>
        <family val="1"/>
      </rPr>
      <t xml:space="preserve"> Landscape level adaptation techniques maintaining ecosystem integrity and water security under conditions of climate change.</t>
    </r>
  </si>
  <si>
    <t>2.1: Capacities of rural communities for monitoring natural resources and climate change impacts and for adaptive management in two watersheds strengthened.</t>
  </si>
  <si>
    <t xml:space="preserve">2.2. EbA management plan at landscape level in two critical watersheds developed and operational. </t>
  </si>
  <si>
    <t>Expansion of Protected Areas network is in progress and Voluntary rangers were trained.</t>
  </si>
  <si>
    <t>2.3. Suite of adaptation techniques to improve ecosystem resilience established in two critical watersheds.</t>
  </si>
  <si>
    <t xml:space="preserve"> Spring protection to increase Rivers flow and support to sustainable and efficient use water and pasture:</t>
  </si>
  <si>
    <t>Rehabilitation of riparian area and Establishment of ecologically-oriented agriculture sites</t>
  </si>
  <si>
    <t>Rehabilitation of Engineered wells</t>
  </si>
  <si>
    <t xml:space="preserve">Currently, 68 public buildings (soum administration offices, schools, hospitals, kindergartens) were equipped with several automatic instruments including thermometers and manometers to ensure and monitor proper heating mode of central systems for fuel efficiency. According to the latest assessment made by the National consultant, fuel consumption was approximately decreased by 15 percent. </t>
  </si>
  <si>
    <t>Livelihood diversification and income generation</t>
  </si>
  <si>
    <r>
      <rPr>
        <b/>
        <sz val="11"/>
        <color indexed="8"/>
        <rFont val="Times New Roman"/>
        <family val="1"/>
      </rPr>
      <t>Outcome 3</t>
    </r>
    <r>
      <rPr>
        <sz val="11"/>
        <color indexed="8"/>
        <rFont val="Times New Roman"/>
        <family val="1"/>
      </rPr>
      <t>: Institutional and policy capacity strengthened to support Ecosystembased Adaption replication, monitoring, and enforcement for critical watersheds</t>
    </r>
  </si>
  <si>
    <r>
      <rPr>
        <b/>
        <sz val="11"/>
        <color indexed="8"/>
        <rFont val="Times New Roman"/>
        <family val="1"/>
      </rPr>
      <t xml:space="preserve">3.2 </t>
    </r>
    <r>
      <rPr>
        <sz val="11"/>
        <color indexed="8"/>
        <rFont val="Times New Roman"/>
        <family val="1"/>
      </rPr>
      <t xml:space="preserve">Institutional structure for river basin management integrating climate change risks </t>
    </r>
  </si>
  <si>
    <r>
      <rPr>
        <b/>
        <sz val="11"/>
        <color indexed="8"/>
        <rFont val="Times New Roman"/>
        <family val="1"/>
      </rPr>
      <t xml:space="preserve">3.3 </t>
    </r>
    <r>
      <rPr>
        <sz val="11"/>
        <color indexed="8"/>
        <rFont val="Times New Roman"/>
        <family val="1"/>
      </rPr>
      <t>Best practices are identified and programme for up-scaling best practices developed and implemented.</t>
    </r>
  </si>
  <si>
    <t>Overall Rating</t>
  </si>
  <si>
    <t>Please Provide the Name and Contact information of person(s) reponsible for completeling the Rating section</t>
  </si>
  <si>
    <t>Tuya Tserenbataa, National Project Coordinator</t>
  </si>
  <si>
    <t>Please justify your rating.  Outline the positive and negative progress made by the project since it started.  Provide specific recommendations for next steps. . (word limit=500)</t>
  </si>
  <si>
    <t xml:space="preserve">Implementing Agency  </t>
  </si>
  <si>
    <r>
      <t xml:space="preserve">Outcome 1: Landscape level integrated land use and water resources monitoring and planning system focused upon reduction of ecosystem vulnerability to climate change.      </t>
    </r>
  </si>
  <si>
    <r>
      <t xml:space="preserve">Outcome 2: Landscape level adaptation techniques maintaining ecosystem integrity and water security under conditions of climate change.                                      </t>
    </r>
    <r>
      <rPr>
        <i/>
        <sz val="11"/>
        <rFont val="Times New Roman"/>
        <family val="1"/>
      </rPr>
      <t xml:space="preserve"> </t>
    </r>
  </si>
  <si>
    <t xml:space="preserve">Technology transfer sites established are operational  and local will enhanced extensively  </t>
  </si>
  <si>
    <t>Outcome 3: Institutional and policy capacity strengthened to support Ecosystembased Adaption replication, monitoring, and enforcement for critical watersheds                                     Institutional and policy improvements</t>
  </si>
  <si>
    <t xml:space="preserve">Capacity of target and relevant stakeholders strengthened to develop and implement EbA strategies and River Basin Management Plans at two target areas. </t>
  </si>
  <si>
    <t>Chimeg Junai, Programme Analyst</t>
  </si>
  <si>
    <t>Other</t>
  </si>
  <si>
    <t>See above.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</si>
  <si>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</si>
  <si>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Rating Definitions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</si>
  <si>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</si>
  <si>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</si>
  <si>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</si>
  <si>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</si>
  <si>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</si>
  <si>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</si>
  <si>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</si>
  <si>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</si>
  <si>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</si>
  <si>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</si>
  <si>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</si>
  <si>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</si>
  <si>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</si>
  <si>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</si>
  <si>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</si>
  <si>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</si>
  <si>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Indicator</t>
  </si>
  <si>
    <r>
      <t>Baseline</t>
    </r>
    <r>
      <rPr>
        <sz val="11"/>
        <color indexed="8"/>
        <rFont val="Times New Roman"/>
        <family val="1"/>
      </rPr>
      <t xml:space="preserve"> </t>
    </r>
  </si>
  <si>
    <t>Progress since inception (Jun.2013-Jun.2014)</t>
  </si>
  <si>
    <t>Progress since inception (Jun.2014-Jun.2015)</t>
  </si>
  <si>
    <t>Progress since inception (Jun.2015-Dec.2015)</t>
  </si>
  <si>
    <t>Target for Project End</t>
  </si>
  <si>
    <t xml:space="preserve">Project overall Indicator  </t>
  </si>
  <si>
    <t xml:space="preserve">Mean annual in-stream maintained or increased in two project sites  (Kharkhiraa/Turgen, Ulz)
</t>
  </si>
  <si>
    <t>Turgen River:</t>
  </si>
  <si>
    <t xml:space="preserve">Kharkhiraa River:  </t>
  </si>
  <si>
    <t>Ulz River: (the current monitoring station (Chuluunkhoroot) for the Ulz river is located at a channel without water.)</t>
  </si>
  <si>
    <t>Ulz River: (the current monitoring station (Bayan-Uul and Chuluunkhoroot) for the Ulz river.)</t>
  </si>
  <si>
    <t>30 day average of minimum discharge in warm period of year:                                                                             0.78 m3/sec in the Turgen River at Turgen soum,                                   1.58 m3/sec in the Kharkhiraa River at Tarialan,                                          0.01 m3/sec in the Ulz River at Chuluunkhoroot</t>
  </si>
  <si>
    <t>Years</t>
  </si>
  <si>
    <t>2012*</t>
  </si>
  <si>
    <r>
      <t>30 day average of minimum discharge in warm period, m</t>
    </r>
    <r>
      <rPr>
        <vertAlign val="superscript"/>
        <sz val="11"/>
        <color indexed="8"/>
        <rFont val="Times New Roman"/>
        <family val="1"/>
      </rPr>
      <t>3</t>
    </r>
    <r>
      <rPr>
        <sz val="11"/>
        <color indexed="8"/>
        <rFont val="Times New Roman"/>
        <family val="1"/>
      </rPr>
      <t>/s</t>
    </r>
  </si>
  <si>
    <t>0.74                                                   (at Ulz -Bayan-Uul)</t>
  </si>
  <si>
    <t xml:space="preserve">       0.37/0.14                       (at Ulz -Bayan-Uul &amp; Chuluunkhoroot)  </t>
  </si>
  <si>
    <r>
      <t>Annual average discharge in selected year, m</t>
    </r>
    <r>
      <rPr>
        <vertAlign val="superscript"/>
        <sz val="11"/>
        <color indexed="8"/>
        <rFont val="Times New Roman"/>
        <family val="1"/>
      </rPr>
      <t>3</t>
    </r>
    <r>
      <rPr>
        <sz val="11"/>
        <color indexed="8"/>
        <rFont val="Times New Roman"/>
        <family val="1"/>
      </rPr>
      <t>/s</t>
    </r>
  </si>
  <si>
    <t>0.78                                                   (at Ulz -Bayan-Uul)</t>
  </si>
  <si>
    <t xml:space="preserve">   0.40/0.12                     (at Ulz -Bayan-Uul &amp; Chuluunkhoroot)  </t>
  </si>
  <si>
    <r>
      <t>Long term mean discharge, m</t>
    </r>
    <r>
      <rPr>
        <vertAlign val="superscript"/>
        <sz val="11"/>
        <color indexed="8"/>
        <rFont val="Times New Roman"/>
        <family val="1"/>
      </rPr>
      <t>3</t>
    </r>
    <r>
      <rPr>
        <sz val="11"/>
        <color indexed="8"/>
        <rFont val="Times New Roman"/>
        <family val="1"/>
      </rPr>
      <t>/s</t>
    </r>
  </si>
  <si>
    <t>5.88                                                      (at Ulz -Chuluunkhoroot)</t>
  </si>
  <si>
    <t xml:space="preserve">       0.58/0.20                        (at Ulz -Bayan-Uul &amp; Chuluunkhoroot)  </t>
  </si>
  <si>
    <t>Ground and surface water quality is meeting Mongolian standards in two project sites (Kharkhiraa/ Turgen, Ulz)</t>
  </si>
  <si>
    <t xml:space="preserve">   </t>
  </si>
  <si>
    <t>Turgen River</t>
  </si>
  <si>
    <t>Kharkhiraa River</t>
  </si>
  <si>
    <t>Ulz River</t>
  </si>
  <si>
    <t>Meeting Mongolian standards</t>
  </si>
  <si>
    <t>Sep,2012</t>
  </si>
  <si>
    <t>Sep,2013</t>
  </si>
  <si>
    <t>Sep,2014</t>
  </si>
  <si>
    <t>Sep,2015</t>
  </si>
  <si>
    <t>Suspended solids MNS4586:1998/ 35mg/l</t>
  </si>
  <si>
    <t>MNS4586:1998/ 35mg/l</t>
  </si>
  <si>
    <t xml:space="preserve">a) Water chemical analysis  </t>
  </si>
  <si>
    <t>Permanganate COD MNS4586:1998/ 10 mg/l</t>
  </si>
  <si>
    <t>MNS4586:1998/ 10 mg/l</t>
  </si>
  <si>
    <t>NH+4  MNS4586:1998  0.5mg/l</t>
  </si>
  <si>
    <t>MNS4586:1998  0.5mg/l</t>
  </si>
  <si>
    <t>Total mineral P  MNS4586:1998/0.2 mg/l</t>
  </si>
  <si>
    <t>MNS4586:1998/0.2 mg/l</t>
  </si>
  <si>
    <t>Total Fe MNS4586:1998/ 0.1 mg/l</t>
  </si>
  <si>
    <t>MNS4586:1998/ 0.1 mg/l</t>
  </si>
  <si>
    <t xml:space="preserve">Annual surface water quality and composition in Kharkhiraa/ Turgen and Ulz Rivers were monitored by  Local Meteorological Office in 2013. Data are collected annually at same sampling spots, and the emerging average is expected to be compared with the baseline. </t>
  </si>
  <si>
    <t>Water quality is meeting Mongolian standards in two project sites. Annual surface water quality and composition in Kharkhiraa/ Turgen and Ulz Rivers were monitored by  Local Meteorological Office in 2014. Data are collected annually at same sampling spots, and the emerging average is expected to be compared with the baseline. For the reporting period, water quality parameters did not exceed tolerated limits by National standards. This is likely to be ensured by behavior change of local comminutes including water users, small enterprises, farmers and herders etc resulted from trainings and raising awareness activities of the project.</t>
  </si>
  <si>
    <t>Water quality is meeting Mongolian standards in two project sites. Annual surface water quality and composition in Kharkhiraa/ Turgen and Ulz Rivers were monitored by  Local Meteorological Office in 2015. Data are collected annually at the same sampling spots, and the emerging average is expected to be compared with the baseline. For the reporting period, water quality parameters did not exceed tolerated limits by National standards. This is likely to be ensured by behavior change of local comminutes including water users, small enterprises, farmers and herders etc resulted from trainings and raising awareness activities of the project.</t>
  </si>
  <si>
    <t>Turgen/ Kharkhiraa Rivers basin</t>
  </si>
  <si>
    <t>Ulz River basin</t>
  </si>
  <si>
    <t>Place name</t>
  </si>
  <si>
    <t>Ulaangom soum</t>
  </si>
  <si>
    <t>Khovd soum</t>
  </si>
  <si>
    <t>Naranbulag soum</t>
  </si>
  <si>
    <t>Choibalsan soum</t>
  </si>
  <si>
    <t>Dashbalbar soum</t>
  </si>
  <si>
    <t>Gurbanzagal soum</t>
  </si>
  <si>
    <t>b) Soil nutrient, organic carbon (matter) pool</t>
  </si>
  <si>
    <t xml:space="preserve">Type of soil name                                                                                                                               </t>
  </si>
  <si>
    <t>Dark</t>
  </si>
  <si>
    <t>Dark brown</t>
  </si>
  <si>
    <t xml:space="preserve">Pail brown </t>
  </si>
  <si>
    <t>Meadow</t>
  </si>
  <si>
    <t>Saliny</t>
  </si>
  <si>
    <r>
      <t>Decreased soil compaction, g/cm</t>
    </r>
    <r>
      <rPr>
        <vertAlign val="superscript"/>
        <sz val="11"/>
        <color indexed="8"/>
        <rFont val="Times New Roman"/>
        <family val="1"/>
      </rPr>
      <t>3</t>
    </r>
  </si>
  <si>
    <t>Tbd</t>
  </si>
  <si>
    <t>1,11</t>
  </si>
  <si>
    <t>1,12</t>
  </si>
  <si>
    <t>1,13</t>
  </si>
  <si>
    <t>1,16</t>
  </si>
  <si>
    <t>Changes of aggregates, %  (at the layer 0-10cm, 10-20cm)</t>
  </si>
  <si>
    <t>&gt;1,0mm -57.5%                      1.0-0.5mm-30.4%                      0.5-0.1mm-8.2 %                    &lt;0.1mm-3.9%</t>
  </si>
  <si>
    <t>&gt;1,0mm-56.5 %                     1.0-0.5mm-20.8 %                    0.5-0.1mm-6.3%                    &lt;0.1mm-16.4%</t>
  </si>
  <si>
    <t>&gt;1,00mm-49.5 %                     1.0-0.5mm-20.5%                     0.5-0.1 mm-7.2%                     &lt;0.1mm-22.7%</t>
  </si>
  <si>
    <t>&gt;1,0mm-52.4%                                                                     1.0-0.5mm-23.5 %                                                       0.5-0.1mm-6.2%                                            &lt;0.1mm-17.9%</t>
  </si>
  <si>
    <t>&gt;1,0mm-56.4 %                    1.0-0.5mm-20.9%                     0.5-0.1mm-6.3%                    &lt;0.1mm-16.4%</t>
  </si>
  <si>
    <t>&gt;1,0 mm-30.4 %                     1.0-0.5mm-30.2%                     0.5-0.1mm-7.2%                     &lt;0.1mm-32.2%</t>
  </si>
  <si>
    <t xml:space="preserve">Total of 6 pilot sites were selected in 6 target soums that are visually different or with comparably lower yield than the healthy fields. Regular monitoring are conducted identifying chemical components and properties of soil characteristics. The demonstration activities/ adaptation local measures related with reforestation, decrease of degraded spots and or improvement of overloaded pasture, and sustainable farming at household level are expected to improve soil conditions in terms of contents of organic matter and fertility. Trends of soil composition and quality can be used to demonsrate the changes/ improvement that are resulted from the above measures. The soil data is updated on an annuall basis to enrich the database.  </t>
  </si>
  <si>
    <t xml:space="preserve">N/a for 2014, since the indicator has been newly integrated into the Results framework in April 2015 following up the recommendations of the MTR conducted between November 2014 and January 2015.
</t>
  </si>
  <si>
    <t>For the reporting period, samples taken from 6 monitoring points were analyzed at the Soil laborotary of  Center of Desertification study, Institute of Geoecology. A total of  30 samples were taken from the top layer of soils at the points with 5 frequency. More specifically,  soil compaction  were defined as average of five samples taken from a depth of 0-10sm.   In addiiton, soil aggregates were defined at the same depth  through  proportion of particles with different sizes &gt;1.0, 1.0.-0.5, 0.5-0.1 and &lt;0.1mm.  According to diagnosis by the Laboratory, the analyzed soils all belong to medium degraded area.   Defined properties will be used as control for further changes to be enabled by project variety of demonstration field activities. Declines for both of soil compactions and proportion of small particles in size (below 0.1mm) indicate  certain improvment of soil properties. In contrast, increase  in  proportion of particles with size above 0.1 mm show improvement of  soil potentials to stand for wind erosion.</t>
  </si>
  <si>
    <t>Indicator of outcomes</t>
  </si>
  <si>
    <r>
      <rPr>
        <b/>
        <sz val="11"/>
        <color indexed="8"/>
        <rFont val="Times New Roman"/>
        <family val="1"/>
      </rPr>
      <t xml:space="preserve">1.1 </t>
    </r>
    <r>
      <rPr>
        <sz val="11"/>
        <color indexed="8"/>
        <rFont val="Times New Roman"/>
        <family val="1"/>
      </rPr>
      <t xml:space="preserve">Number of integrated strategies/ management plans for river basins approved and adopted by National and Aimag Governments </t>
    </r>
  </si>
  <si>
    <t>Operational integrated strategies/management plans for river basins (or sub-basins)</t>
  </si>
  <si>
    <t>Baseline: 0</t>
  </si>
  <si>
    <r>
      <rPr>
        <b/>
        <sz val="11"/>
        <color indexed="8"/>
        <rFont val="Times New Roman"/>
        <family val="1"/>
      </rPr>
      <t>2</t>
    </r>
    <r>
      <rPr>
        <sz val="11"/>
        <color indexed="8"/>
        <rFont val="Times New Roman"/>
        <family val="1"/>
      </rPr>
      <t xml:space="preserve"> Ecosystem-based adaptation (EbA) strategy framework developed providing guidelines for adaptation measures on the ground for the Altai Mountains/Great Lakes Depression and Eastern steppe/Mongol Daguur and  is submitted to the MEGD for endorsement.  </t>
    </r>
    <r>
      <rPr>
        <b/>
        <sz val="11"/>
        <color indexed="8"/>
        <rFont val="Times New Roman"/>
        <family val="1"/>
      </rPr>
      <t xml:space="preserve"> 2 </t>
    </r>
    <r>
      <rPr>
        <sz val="11"/>
        <color indexed="8"/>
        <rFont val="Times New Roman"/>
        <family val="1"/>
      </rPr>
      <t xml:space="preserve">Integrated Water Resource Management (IWRM) plans officially adopted by all 3 target Aimags (approval by Uvs Parliament on November 7, 2013 and by Khentii and Dornod aimags on 11 and 12 of   November   2013 respectively) and implementation initiated from the end of 2013.  IWRM plan of Ulz will be endorsed by the Minister of Environment and Green Development (MEGD) in compliance with the Article 4.8 of the “Law on water”.                                                    </t>
    </r>
  </si>
  <si>
    <r>
      <t xml:space="preserve">Progress: </t>
    </r>
    <r>
      <rPr>
        <b/>
        <sz val="11"/>
        <color indexed="8"/>
        <rFont val="Times New Roman"/>
        <family val="1"/>
      </rPr>
      <t>4</t>
    </r>
  </si>
  <si>
    <t xml:space="preserve"> 
EbA strategies for 2 target eco-regions were handed over to MEGDT through CCCO in 2013 as a reference for better policy making&amp; planning associated with climate change adaptation and mitigation. Based on the EbA strategy, soum landscape level 17 EbA plans were developed at the end of 2014. According to newly developed plans, project soum authorities have strong commitments to be initiative&amp; pro-active to take actions towards introduction and implementation of landscape level EbA such as EbA grazing management (rotational pasture use, small scale traditional water catchment). The project is planning to provide professional guidance on specific topics to soum authorities and communities to realize the commitments.                                                                                                 The IWRM plans for 2 target river basins were approved by MEGDT in June 2014. For the reporting period, the government budget amount spent for the IWRM implementation is approximately732,000$ for 2 target river basins. These amounts constitute about 20% of actually needed funds for IWRM implementation in 2014. 
The IWRM plan for Uvs Lake-Tes river basin was officially adopted by relevant Aimag Parliaments (Uvs, Zavkhan and Khuvsgul aimags) and submitted to MEGDT for endorsement at the end of 2014.
</t>
  </si>
  <si>
    <t xml:space="preserve">Progress:         18         (1  newly developed policy document on IWRM for Uvs lake-Tes river basin;          17 soum landscape level EbA Plans)                                 </t>
  </si>
  <si>
    <r>
      <rPr>
        <b/>
        <sz val="11"/>
        <color indexed="8"/>
        <rFont val="Times New Roman"/>
        <family val="1"/>
      </rPr>
      <t>It is an implementation process</t>
    </r>
    <r>
      <rPr>
        <sz val="11"/>
        <color indexed="8"/>
        <rFont val="Times New Roman"/>
        <family val="1"/>
      </rPr>
      <t>. Currently 22 policy plans were developed. Soum authorities are working to realize their commitments with regards to specific topics such as implementetion of EbA grazing management, establishment of small scale traditional water catchments. For the reporting period, 17 soums initiated landscape level EbA grazing management and "Simple point" program and  Photo plant monitoring on pasture degradation.    The IWRM plans for 2 target river basins were approved by MEGDT in June 2014. For the reporting period, the government budget amount spent for implementing IWRM and EbA measures is approximately 498,000$ for 2 target river basins. It amounts for 13.5% of the total budget of 2 target river basins. The IWRM plan for Uvs Lake-Tes river basin was officially adopted by relevant Aimag Parliaments (Uvs, Zavkhan and Khuvsgul aimags) and will be endorsed by MEGDT in March 2016 .</t>
    </r>
  </si>
  <si>
    <t xml:space="preserve">Progress: 2 EBA strategies for target river basins, 3 IWRM plans (2 approved in 2014, 1 to be approved in 2016); 17 Soum landscape level EBA plans;    </t>
  </si>
  <si>
    <t>at least 2</t>
  </si>
  <si>
    <r>
      <rPr>
        <b/>
        <sz val="11"/>
        <color indexed="8"/>
        <rFont val="Times New Roman"/>
        <family val="1"/>
      </rPr>
      <t>1.2</t>
    </r>
    <r>
      <rPr>
        <sz val="11"/>
        <color indexed="8"/>
        <rFont val="Times New Roman"/>
        <family val="1"/>
      </rPr>
      <t xml:space="preserve"> Number of Aimag governments monitoring, assessing, and reporting to MEGD and relevant agencies (water authority, National Climate Change Coordination Office) on integrated river basin management measures</t>
    </r>
  </si>
  <si>
    <t xml:space="preserve">Number Aimag Governments implementing integrated strategies/management plans for river basins: </t>
  </si>
  <si>
    <r>
      <t xml:space="preserve">Baseline: 0 </t>
    </r>
  </si>
  <si>
    <r>
      <rPr>
        <b/>
        <sz val="11"/>
        <color indexed="8"/>
        <rFont val="Times New Roman"/>
        <family val="1"/>
      </rPr>
      <t>2</t>
    </r>
    <r>
      <rPr>
        <sz val="11"/>
        <color indexed="8"/>
        <rFont val="Times New Roman"/>
        <family val="1"/>
      </rPr>
      <t xml:space="preserve"> River Basin Administrations (RBA) in the two target basins report to MEGD (to RBA Division) on all related measures on water users and consumers following the Law on Water, Article 7.5 to update the national level water database. </t>
    </r>
    <r>
      <rPr>
        <b/>
        <sz val="11"/>
        <color indexed="8"/>
        <rFont val="Times New Roman"/>
        <family val="1"/>
      </rPr>
      <t xml:space="preserve">3 </t>
    </r>
    <r>
      <rPr>
        <sz val="11"/>
        <color indexed="8"/>
        <rFont val="Times New Roman"/>
        <family val="1"/>
      </rPr>
      <t xml:space="preserve">target aimag Meteorology and Hydrology Agencies and aimag Environmental protection departments report to MEGD on actions taken in relation to meteorlogy and hydrology within the integrated river basin management. </t>
    </r>
  </si>
  <si>
    <r>
      <t xml:space="preserve"> Progress: </t>
    </r>
    <r>
      <rPr>
        <b/>
        <sz val="11"/>
        <color indexed="8"/>
        <rFont val="Times New Roman"/>
        <family val="1"/>
      </rPr>
      <t>5</t>
    </r>
  </si>
  <si>
    <r>
      <rPr>
        <b/>
        <sz val="11"/>
        <color indexed="8"/>
        <rFont val="Times New Roman"/>
        <family val="1"/>
      </rPr>
      <t>Two</t>
    </r>
    <r>
      <rPr>
        <sz val="11"/>
        <color indexed="8"/>
        <rFont val="Times New Roman"/>
        <family val="1"/>
      </rPr>
      <t xml:space="preserve"> River Basin Administrations (RBA) in the two target basins report to MEGDT (to RBA Division) on all related measures on water users and consumers following concepts of the Law on Water to update the national level water database. </t>
    </r>
    <r>
      <rPr>
        <b/>
        <sz val="11"/>
        <color indexed="8"/>
        <rFont val="Times New Roman"/>
        <family val="1"/>
      </rPr>
      <t>Three</t>
    </r>
    <r>
      <rPr>
        <sz val="11"/>
        <color indexed="8"/>
        <rFont val="Times New Roman"/>
        <family val="1"/>
      </rPr>
      <t xml:space="preserve"> Meteorology and Hydrology Agencies and</t>
    </r>
    <r>
      <rPr>
        <b/>
        <sz val="11"/>
        <color indexed="8"/>
        <rFont val="Times New Roman"/>
        <family val="1"/>
      </rPr>
      <t xml:space="preserve"> 5</t>
    </r>
    <r>
      <rPr>
        <sz val="11"/>
        <color indexed="8"/>
        <rFont val="Times New Roman"/>
        <family val="1"/>
      </rPr>
      <t xml:space="preserve"> Aimags (Target 3 aimags: Dornod, Khentii, Uvs and 2 additional aimags, Zavkhan&amp; Khuvsgul within Uvs lake-Tes river basin) Environmental protection departments from target basins/aimags report to MEGDT on actions taken in relation to meteorology and hydrology within the integrated river basin management.</t>
    </r>
  </si>
  <si>
    <t xml:space="preserve">Progress: 10                                    (2 RBA, 3 meteo office, 5 Aimag level Env. departments) </t>
  </si>
  <si>
    <t xml:space="preserve"> For the reporting period, the project continued to provide technical support to two RBAs.The project supported two River Basin Administrations (RBAs) in the target basins in conducting of Water Census and report to MEGDT (to RBA Division). Water census data and reports are uploaded into the Water Database (http://www.eic.mn/water/) for further use for water resources’ conservation and protection actions as well as scientific purposes. In addition to that, the project was focusing on capacity building of relevant Meteorology and Hydrology Agencies  and Environmental protection departments at aimag level. With the two years project steady efforts and assisstances, three environmental laboratories of three target aimags (Uvs, Khentii, Dornod) were able to be accredited and received required certifications. The project continued the support on the improvement of surface and ground water monitoring network. Within this scope, 5 small scale portable, energy efficient (replication of UNDP/GEF BEEP project best practices) dwellings of size of 2.5 and 3.5m were provided to the earlier established 5 water monitoring posts with support of the project in Norovlin, Bayan-Uul, Dashbalbar, Chuluunkhoroot and Ulaangom. This enabled local water technicians (mostly women) with favorable work condition during the cold season. In addition. an automatic weather station (AWS) was installed at the upstream of Ulz river in Norovlin soum for reliable and consistent data collection for research and policy making. </t>
  </si>
  <si>
    <t>at least  3</t>
  </si>
  <si>
    <r>
      <rPr>
        <b/>
        <sz val="11"/>
        <color indexed="8"/>
        <rFont val="Times New Roman"/>
        <family val="1"/>
      </rPr>
      <t xml:space="preserve">1.3 </t>
    </r>
    <r>
      <rPr>
        <sz val="11"/>
        <color indexed="8"/>
        <rFont val="Times New Roman"/>
        <family val="1"/>
      </rPr>
      <t xml:space="preserve">Guidelines for IWRM address climate risks and vulnerability and integrate adaptation measures and EBA approaches  </t>
    </r>
  </si>
  <si>
    <t>Current guidelines do not address adaptation and EBA issues explicitly</t>
  </si>
  <si>
    <t xml:space="preserve">IWRM Plans developed by the project fully reflected EbA approaches with specific emphasis on reduction of climate change adverse impacts and lessen of risks. However, other government organizations developing IWRM Plans for remaining river basins are giving a less priorities on inclusion of above mentioned approaches. Considering this emerging need of reflection of EBA approaches into existing “Methodological guidance developed by MEGDT in 2013, the project initiated an amendment to the guidance and handed over to MEGDT for further discussion/decision. </t>
  </si>
  <si>
    <t xml:space="preserve"> Progress: 1</t>
  </si>
  <si>
    <t>It is in process. Considering this emerging need of reflection of EBA approaches into existing “Methodological guidance developed by MEGDT in 2013, the project initiated an amendment to the guidance and handed over to MEGDT for further discussion/decision. It is expected to be discussed soon.</t>
  </si>
  <si>
    <t>Guidelines for IWRM that address climate change  risks</t>
  </si>
  <si>
    <r>
      <rPr>
        <b/>
        <sz val="11"/>
        <color indexed="8"/>
        <rFont val="Times New Roman"/>
        <family val="1"/>
      </rPr>
      <t>1.4</t>
    </r>
    <r>
      <rPr>
        <sz val="11"/>
        <color indexed="8"/>
        <rFont val="Times New Roman"/>
        <family val="1"/>
      </rPr>
      <t xml:space="preserve"> Total hectares included within protected areas system in the two project sites (Kharkhira/Turgen, Ulz)</t>
    </r>
  </si>
  <si>
    <t xml:space="preserve">Altai Mountains / GLB:  </t>
  </si>
  <si>
    <t>3,742,000 ha</t>
  </si>
  <si>
    <t xml:space="preserve">No changes during the reporting period. However, the Project initiated an assessment on potential expansion of protected area in order to maintain ecosystem integrity and services in Kharkhiraa/Turgen and Ulz river basin in 2014. This assessment will  explore possibilities to expand the specially protected areas and mining impact to PAs, and improving community based tourism. </t>
  </si>
  <si>
    <t xml:space="preserve">The project managed to finalize designation proposals for expansion of the protected area network for 567433.12 ha that can potentially lead to a substantial recovery of steppe and wetland key species and improvement of the hydrological conditions in the area, where potential  return of indicator species (birds: White-naped Grane, Hooded Grane, Great Bustard, Siberian Crane, Whooper swan etc., mammals:  Mongolian Gazelle , Daurian Hedgehog, Ovis ammon, Raccoon dog, Eurasian Lynx, Wild Boar, Mongolian marmot and etc.) started to be observed.                                                                                                                              Proposals for designation ( 13% of Ulz, Kharkhiraa-Turgen river basins area, Altai Mountains / GLB: 369466 ha, Eastern Steppe: 197967.12 ha, Ulz Watershed: 102563.22 ha.) were officially adopted by local parliaments of 4 Aimags’ and 10 Soums respectively. As further actions, MEGDT will review proposed management categories and submit to the Cabinet and the Parliament of Mongolia for approval depending on protection level. The request letter for further actions was submitted to the Minister, Chairman of State Protected Areas Administration Department and NPD with proposals and recommendations of the Assessment. </t>
  </si>
  <si>
    <t>Progress: 3,742,000 ha</t>
  </si>
  <si>
    <t xml:space="preserve">Proposals on extension of PAs upstreams of Ulz (102,563.32ha) and Tes Rivers (~369,466 ha) and Khukh Lake (~95,402.9 ha) were approved by the Representatives Khurals of respective aimags (Khuvsgul, Zavkhan, Uvs, Khentii and Dornod). Proposals were submitted to MEGDT in 2014. MEGDT is further processing the proposals for submission to the Cabinet and to Parliament for approval. The tentative date for finalization at the MEGDT level is to be likely by the end of 1st Quarter of 2016. For the reporting period, the project organized a series of trainings for voluntary rangers in target river basins in cooperation with the Institute of General and Experimental Biology, Mongolian Academy of Sciences. A total of 138 persons were trained and obtained relevant knowledge and skills with regard to Strictly Protected Areas and biodiversity monitoring. </t>
  </si>
  <si>
    <t>Same as 2014</t>
  </si>
  <si>
    <t>Altai Mountains / GLB:  3,942,000 ha</t>
  </si>
  <si>
    <t xml:space="preserve">Kharkhiraa/Turgen Watershed: </t>
  </si>
  <si>
    <t>80,000 ha</t>
  </si>
  <si>
    <t>Progress: 80,000 ha</t>
  </si>
  <si>
    <t>Kharkhiraa/Turgen:  100,000 ha</t>
  </si>
  <si>
    <t xml:space="preserve">Eastern Steppe:  </t>
  </si>
  <si>
    <t>4,267,600 ha</t>
  </si>
  <si>
    <t>Progress: 4,267,600 ha</t>
  </si>
  <si>
    <t>Eastern Steppe:  4,467,600 ha</t>
  </si>
  <si>
    <t xml:space="preserve">Ulz Watershed: </t>
  </si>
  <si>
    <t>312,000 ha</t>
  </si>
  <si>
    <t>Progress: 312,000 ha</t>
  </si>
  <si>
    <t>Ulz: 375,000 ha</t>
  </si>
  <si>
    <r>
      <rPr>
        <b/>
        <sz val="11"/>
        <color indexed="8"/>
        <rFont val="Times New Roman"/>
        <family val="1"/>
      </rPr>
      <t>2.1</t>
    </r>
    <r>
      <rPr>
        <sz val="11"/>
        <color indexed="8"/>
        <rFont val="Times New Roman"/>
        <family val="1"/>
      </rPr>
      <t xml:space="preserve"> Number of Soums in target area considering EBA measures/Integrated River Basin Management into their annual land-use planning and in Soum development plans.</t>
    </r>
  </si>
  <si>
    <t>Total number of Soums in target area considering integrated River Basin Management/ EbA measures in their annual land-use planning and in Soum development plans and strategies:</t>
  </si>
  <si>
    <r>
      <rPr>
        <b/>
        <sz val="11"/>
        <color indexed="8"/>
        <rFont val="Times New Roman"/>
        <family val="1"/>
      </rPr>
      <t xml:space="preserve">17 </t>
    </r>
    <r>
      <rPr>
        <sz val="11"/>
        <color indexed="8"/>
        <rFont val="Times New Roman"/>
        <family val="1"/>
      </rPr>
      <t xml:space="preserve">soums in target river basins considered Integrated River Basin Management in their </t>
    </r>
    <r>
      <rPr>
        <u val="single"/>
        <sz val="11"/>
        <color indexed="8"/>
        <rFont val="Times New Roman"/>
        <family val="1"/>
      </rPr>
      <t>Soum development plans</t>
    </r>
    <r>
      <rPr>
        <sz val="11"/>
        <color indexed="8"/>
        <rFont val="Times New Roman"/>
        <family val="1"/>
      </rPr>
      <t xml:space="preserve"> including issues of provision of safe drinking water, water sources' protection and restoration.  The principles and practices of Ecosystem-based adaptation measures are already reflected in </t>
    </r>
    <r>
      <rPr>
        <u val="single"/>
        <sz val="11"/>
        <color indexed="8"/>
        <rFont val="Times New Roman"/>
        <family val="1"/>
      </rPr>
      <t xml:space="preserve">Aimag level planning in regard to areas such as Water, Pasture, Forest, Riparian area, Implementation arrangement, Ecosystem cultural services and Rehabilitation of ecosystems and resilience. </t>
    </r>
    <r>
      <rPr>
        <sz val="11"/>
        <color indexed="8"/>
        <rFont val="Times New Roman"/>
        <family val="1"/>
      </rPr>
      <t xml:space="preserve">At the soum level the consideration of EbA measures in the </t>
    </r>
    <r>
      <rPr>
        <u val="single"/>
        <sz val="11"/>
        <color indexed="8"/>
        <rFont val="Times New Roman"/>
        <family val="1"/>
      </rPr>
      <t>soum land use planning</t>
    </r>
    <r>
      <rPr>
        <sz val="11"/>
        <color indexed="8"/>
        <rFont val="Times New Roman"/>
        <family val="1"/>
      </rPr>
      <t xml:space="preserve"> is in progress in all </t>
    </r>
    <r>
      <rPr>
        <b/>
        <sz val="11"/>
        <color indexed="8"/>
        <rFont val="Times New Roman"/>
        <family val="1"/>
      </rPr>
      <t xml:space="preserve">17 </t>
    </r>
    <r>
      <rPr>
        <sz val="11"/>
        <color indexed="8"/>
        <rFont val="Times New Roman"/>
        <family val="1"/>
      </rPr>
      <t xml:space="preserve">target soums by developing Soum level landscape EbA plan. In order to strengthen the human and technical capacity of Soum and Aimag Land management officers (26) two level trainings were organized by provision of Geodesy and GIS methodology and practical experiences in May, 2014 in cooperation of State Agency of Land Affairs, Geodesy and Cartography and National University of Science and Technology of Mongolia. Besides that it provided new concepts of landscape based land use planning including sustainable pasture use, restoration and rehabilitation of degraded pasture lands.   </t>
    </r>
  </si>
  <si>
    <t>Progress: 17 soums</t>
  </si>
  <si>
    <t xml:space="preserve">The second level training for aimag and soum level land officers were organized in cooperation with National agency for Land management, Geodesy&amp; Cartography. During the training, totally 32 trainees were equipped with a various of internationally recognized approaches including landscape based EbA approaches, sustainable pasture management, rotational use of degraded pasture, “Simple point” program and photo  plant monitoring etc. Trained land officers will be responsible for reflecting  EbA and IWRM principles in land use plans of their localities. In parallel, local herder communities were trained on simple pasture monitoring. The data gathered by the trained communities are expected to be used as basic data source for better pasture use planning. Currently, 17 soums initiated pasture EbA grazing practices in their territory basing on Soum level land use plans considering EbA. </t>
  </si>
  <si>
    <t xml:space="preserve">Since June of 2015, 32 newly prepared trainers have been delivering on site-trainings in their localities in cooperation with local project coordinators. A total of 156 person obtained various internationally recognized approaches and knowledge including landscape based EbA, sustainable pasture management principles, rotational use of degraded pasture planning and implementation, “Simple point” program and photo  plant monitoring etc.  As a result 17 pasture control points covering 20,000 ha were selected.  </t>
  </si>
  <si>
    <t>2.2  Number of EbA interventions for which current and future costs and benefits have been calculated:</t>
  </si>
  <si>
    <t xml:space="preserve">a) Number of rehabilitated springs b) Increased length and discharge of rehabilitated springs </t>
  </si>
  <si>
    <t>Progress: 0</t>
  </si>
  <si>
    <t xml:space="preserve">A total of 12 springs (in Kharkhiraa / Turgen 5 and in Ulz 7) were rehabiliated in 2014 applying EbA principles and environmentally sound techniques for increased and safe drinking water supply for local population and livestock, as well as for potential recovery of overgrazed areas.  In 2015, additionally 13 springs are expected to be protected and rehabilitated. </t>
  </si>
  <si>
    <t>Progress: 12 springs protected in 2014</t>
  </si>
  <si>
    <t>A total of 13 springs (in Kharkhiraa / Turgen 5 and in Ulz 7) were rehabilitated in 2015 applying EbA principles and environmentally sound techniques for increased and safe drinking water supply for local population and livestock, as well as for potential recovery of overgrazed areas. Length of protected springs was increased as well as its feeding 2nd order rivers (Duch, Jaraahai and Urt rivers) that further flow into the Ulz river was also prolonged by 0.4-1kms. In addition, Discharge was increased by 3-5 percent according to latest observation made  by local coordinators and hydrological technicians in September, 2015.</t>
  </si>
  <si>
    <t>Progress: 25 springs as accumulated in 2014, 2015</t>
  </si>
  <si>
    <t>2.3 Decreased coal consumption by local public service buildings for heating, %</t>
  </si>
  <si>
    <t>n/a for 2014, since the indicator has been newly integrated into the Results framework in April 2015 following up the recommendations of the MTR conducted between November 2014 and January 2015.</t>
  </si>
  <si>
    <t>Progress: decreased by 15 percent</t>
  </si>
  <si>
    <t>15 decrease</t>
  </si>
  <si>
    <t xml:space="preserve">2.4 Improved use of surface water resources in replacement of ground water:
</t>
  </si>
  <si>
    <t>a) Amount of surface water extracted for irrigation in project sites (cubic meter)</t>
  </si>
  <si>
    <t>Ulz and Kharkhiraa/Turgen River basin:</t>
  </si>
  <si>
    <t xml:space="preserve">Currently, drip irrigation systems are being installed in 9 project sites in order to improve efficiency of water usage for agricultural irrigation. Water meters will be installed in order to enable comparison between drip and regular irrigation systems, thus the amount of water saved through drip irrigation. </t>
  </si>
  <si>
    <t>Currently, drip irrigation systems with water meters were installed in 15 project sites in order to improve efficiency of water usage for agricultural irrigation. Site responsible water users are keeping records on water consumption in order to compare efficiency of drip and regular irrigation systems. Collected data will be used for further replication. Preliminary assessment shows drip irrigated lands used 2 times less labor and water as used to be. 1ha of tree and vegetable lands with drip irrigation used 60x2 tonn water each month. Before it the farmers used 60x4 times tonn water but with more labor in lowland of Ulz river basin.</t>
  </si>
  <si>
    <t>Total surface water extraction approx. 20% decreased in pilot sites</t>
  </si>
  <si>
    <t>Additionally,  drip irrigation systems with water meters were installed in 2 project sites  in order to improve efficiency of water usage for agricultural irrigation. Site responsible water users are keeping records on water consumption in order to compare efficiency of drip and regular irrigation systems. Collected data will be used for further replication. Preliminary assessment shows drip irrigated lands used 2 times less labor and water as used to be. 1ha of tree and vegetable lands with drip irrigation used 60x2 tonn water each month. Before it the farmers used 60x4 times tonn water but with more labor in target basins.</t>
  </si>
  <si>
    <t>Total extraction approx. 20% decreased 
(while maintaining sustainable agricultural practices through appropriate irrigation technology )</t>
  </si>
  <si>
    <t>b) Number of monitored wells increasing ground-water consumption efficiency in project sites</t>
  </si>
  <si>
    <t xml:space="preserve"> Kharkhiraa/Turgen River basin:</t>
  </si>
  <si>
    <r>
      <t xml:space="preserve">A total of 20 wells (location and name) to be repaired and monitored were identified by Feasibily study. Out of these, </t>
    </r>
    <r>
      <rPr>
        <b/>
        <sz val="11"/>
        <color indexed="8"/>
        <rFont val="Times New Roman"/>
        <family val="1"/>
      </rPr>
      <t xml:space="preserve">5 </t>
    </r>
    <r>
      <rPr>
        <sz val="11"/>
        <color indexed="8"/>
        <rFont val="Times New Roman"/>
        <family val="1"/>
      </rPr>
      <t xml:space="preserve">specific wells'  were prioritized to be repaired and monitored. The selection was based on the importance of the location for Demoiselle Crane and Mongolian Gazelle habitat. Training of the trainers will be conducted in June 2014 covering issues of ground water importance, GW resource saving technologies. </t>
    </r>
  </si>
  <si>
    <t xml:space="preserve"> Progress: 3</t>
  </si>
  <si>
    <t xml:space="preserve">For the reporting period, a total of 6 wells were repaired, from which 3 equipped with solar display and generator. Wells for repairing were selected based on their location of importance for endangered species such as White-naped Crane and Mongolian Gazelle in eastern region. Through repaired wells, a total of 16.000 ha of abandoned and remote pasture emerged to be re-used for livestock husbandry and a total of 22.000 hectares were freed for grazing of wild animals.                                                                                       Within the scope of extending and strengthening ground water monitoring network, 3 monitoring boreholes were established along the Ulz river, 2 in Kharkhiraa, Turgen river basin and equipped with relevant measuring devices. In parallel, on site trainings were organized for local meteorology and hydrological officers in order to increase their knowledge and skills on practical use of provided equipments. </t>
  </si>
  <si>
    <t xml:space="preserve"> Progress: 3 wells repaired; 2 boreholes</t>
  </si>
  <si>
    <t xml:space="preserve">For the reporting period, a total of 6 wells were repaired, from which 1 equipped with solar display and generator. Wells for repairing were selected based on their location of importance for endangered species such as White-naped Crane and Mongolian Gazelle in eastern region. Through repaired wells, a total of 10.000 ha of abandoned and remote pasture emerged to be re-used for livestock husbandry and a total of 6.800 ha were freed for grazing of wild animals.  </t>
  </si>
  <si>
    <t xml:space="preserve"> Progress: 5 accumulated since 2013</t>
  </si>
  <si>
    <t>Ulz River basin:</t>
  </si>
  <si>
    <r>
      <t xml:space="preserve"> Progress: 2</t>
    </r>
  </si>
  <si>
    <t xml:space="preserve"> Progress: 3 wells repaired; 3 boreholes</t>
  </si>
  <si>
    <t xml:space="preserve"> Progress: 6 wells repaired; accumulated 12 since 2013</t>
  </si>
  <si>
    <t xml:space="preserve">c) Number of Small scale Rain and snow melt Water harvesting  </t>
  </si>
  <si>
    <t xml:space="preserve">No water harvesting activities </t>
  </si>
  <si>
    <t xml:space="preserve"> Detailed design drawing of construction (DDDC) of small scale rain and snow melt water harvesting to be established in Kharkhiraa, Turgen river basin will be conducted in June -July, 2014. The actual construction is expected to be completed in November 2014. </t>
  </si>
  <si>
    <r>
      <t>Two traditional rain and snow melts catchment facilities were constructed in Turgun soum according to the pilot design and drawings developed in 2014. The established catchments with a total volume of 3000m</t>
    </r>
    <r>
      <rPr>
        <vertAlign val="superscript"/>
        <sz val="11"/>
        <color indexed="8"/>
        <rFont val="Times New Roman"/>
        <family val="1"/>
      </rPr>
      <t>3</t>
    </r>
    <r>
      <rPr>
        <sz val="11"/>
        <color indexed="8"/>
        <rFont val="Times New Roman"/>
        <family val="1"/>
      </rPr>
      <t xml:space="preserve"> water is estimated to be able to provide for ~10 thousand heads of livestock with drinking water for 2 months during the extended dry season. In addition, pilot design and drawings for 2 small scale engineering water harvesting structure were developed and approved by Technical commission of MCUD, and handed over to MEGDT. Actual construction work of small scale engineering water harvesting structure in Ulz basin is expected to start in June, 2015 with cofunding of Environmental Agency of Dornod Aimag. </t>
    </r>
  </si>
  <si>
    <r>
      <t>Progress:</t>
    </r>
    <r>
      <rPr>
        <b/>
        <sz val="11"/>
        <color indexed="8"/>
        <rFont val="Times New Roman"/>
        <family val="1"/>
      </rPr>
      <t xml:space="preserve"> 2 </t>
    </r>
    <r>
      <rPr>
        <sz val="11"/>
        <color indexed="8"/>
        <rFont val="Times New Roman"/>
        <family val="1"/>
      </rPr>
      <t xml:space="preserve"> traditional rain and snow melts catchments established</t>
    </r>
  </si>
  <si>
    <t xml:space="preserve">• For reporting period, small scale engineering water catchment facility with the volume of 18854.0 cubic meters was constructed in Bayandun soum of Dornod aimag. The costs for construction was co-financed by the Dornod Aimag Environmental Agency (proportion is 50:50) and the project. In addition to providing possibility to save ground water, the facility enables a proper monitoring and controll by the newly established “Water user’s group" (WUG) NGO on the appropriate water use following the norms for different types of vegetables, fruits and bushes for their 10 ha of agricultural lands to be irrigated.  
• An abandoned water channel in Sagil soum of Uvs aimag was rehabilitated with co-funding of soum Government under guidance of experts and WUG and by trained local community members. It ensures water supply for over 20.000 livestock of 80 herder households.
• Within the scope of piloting water saving techniques, an innovative water reservoir called “dry well” to potentially  collect snowmelts and rain water of about a volume of 55 tones was established in Naranbulag soum of Uvs aimag. The dry well will be used to overcome water shortage during intensive irrigation period for at least 3 households' lands (~3 ha). Based on the assessment on usefulnes of the facility, this simple "dry well" will be replicated in other areas.                               All these practical approaches show benefits of overcoming water shortage, collecting water, increase of water efficiency following watering norms on types of plants and in return get economic gain on harvest and yields on animals. Not lastly it also encourages locals to learn from each other, who obtained knowledge and skills and local governments to support replication of best practices within its Soums or beyond.                                                                                                                                                                     </t>
  </si>
  <si>
    <r>
      <t>Progress:</t>
    </r>
    <r>
      <rPr>
        <b/>
        <sz val="11"/>
        <color indexed="8"/>
        <rFont val="Times New Roman"/>
        <family val="1"/>
      </rPr>
      <t xml:space="preserve"> 2  </t>
    </r>
    <r>
      <rPr>
        <sz val="11"/>
        <color indexed="8"/>
        <rFont val="Times New Roman"/>
        <family val="1"/>
      </rPr>
      <t>traditional rain and snow melts catchments ,</t>
    </r>
    <r>
      <rPr>
        <b/>
        <sz val="11"/>
        <color indexed="8"/>
        <rFont val="Times New Roman"/>
        <family val="1"/>
      </rPr>
      <t xml:space="preserve"> 1 </t>
    </r>
    <r>
      <rPr>
        <sz val="11"/>
        <color indexed="8"/>
        <rFont val="Times New Roman"/>
        <family val="1"/>
      </rPr>
      <t xml:space="preserve">small scale engineering water catchment, </t>
    </r>
    <r>
      <rPr>
        <b/>
        <sz val="11"/>
        <color indexed="8"/>
        <rFont val="Times New Roman"/>
        <family val="1"/>
      </rPr>
      <t xml:space="preserve">1 </t>
    </r>
    <r>
      <rPr>
        <sz val="11"/>
        <color indexed="8"/>
        <rFont val="Times New Roman"/>
        <family val="1"/>
      </rPr>
      <t xml:space="preserve">water channel, </t>
    </r>
    <r>
      <rPr>
        <b/>
        <sz val="11"/>
        <color indexed="8"/>
        <rFont val="Times New Roman"/>
        <family val="1"/>
      </rPr>
      <t xml:space="preserve">1 </t>
    </r>
    <r>
      <rPr>
        <sz val="11"/>
        <color indexed="8"/>
        <rFont val="Times New Roman"/>
        <family val="1"/>
      </rPr>
      <t>dry well established</t>
    </r>
  </si>
  <si>
    <t>Number of small scale water harvesting reservoirs</t>
  </si>
  <si>
    <r>
      <rPr>
        <b/>
        <sz val="11"/>
        <color indexed="8"/>
        <rFont val="Times New Roman"/>
        <family val="1"/>
      </rPr>
      <t>2.5</t>
    </r>
    <r>
      <rPr>
        <sz val="11"/>
        <color indexed="8"/>
        <rFont val="Times New Roman"/>
        <family val="1"/>
      </rPr>
      <t xml:space="preserve"> Land use practices and climate change resilience improved as indicated by:</t>
    </r>
  </si>
  <si>
    <t>a) Total hectares of riparian and wetland habitat restored with native vegetation within project sites</t>
  </si>
  <si>
    <t xml:space="preserve">The areas and sites to be rehabilitated were identified by the Feasibility study (FS). Relevant field level activities are commenced  in 2014, starting with small scale tree nurseries in Kharkhiraa, Turgen and Ulz river basins covering 10 ha of riparian area. Local communities are being provided with native seed and seedlings and on the site trainings on tree nursery.  Local communities will collect native seeds in autumn for the next season planting under professional guidance of a national consultant.  </t>
  </si>
  <si>
    <t>Progress: 10 ha</t>
  </si>
  <si>
    <t>The areas and sites to be rehabilitated were identified by the Feasibility study (FS). Relevant field level activities are commenced  in 2014, starting with small scale tree nurseries in Kharkhiraa, Turgen and Ulz river basins covering 10 ha of riparian area. Local communities are being provided with native seed and seedlings on the site trainings on tree nursery.   In 2014, a total of 5 hectares of area have been rehabilited along the river Ulz and Kharkhiraa. Small scale tree nurseries are expected to produce app 15.000 seedlings annually to be used for  further rehabilitation activities.</t>
  </si>
  <si>
    <t xml:space="preserve">In cooperation with local adaptation groups, 10 smal scale tree nurseries covering 22.5 ha areas were established. The responsible communities were involved in series of on-site trainings including tree and strawberry planting, greenhouse farming, irrigation technologies etc. In addition to that, several reforestation and forest management activities were conducted in target areas with the State funding such as 811.4 ha in Kharkhiraa, Turgen river basin and 1359 ha in Ulz river basin . The project trainers and local adaptation groups played the main role in these activities. </t>
  </si>
  <si>
    <t>Progress: 831.4 ha since 2013</t>
  </si>
  <si>
    <t>1,250 ha</t>
  </si>
  <si>
    <t>Progress: 1381.4 ha since 2013</t>
  </si>
  <si>
    <t>2,250 ha</t>
  </si>
  <si>
    <t>b) Springs protected with livestock enclosures, Livestock watering and access to creeks managed with appropriate facilities/fencing</t>
  </si>
  <si>
    <t xml:space="preserve">As identified by the Feasibility Study, 9 springs out of proposed 30 are planned to be protected in 2014 applying EbA principles and environmentally sound techniques for increased and safe drinking water supply for local population and livestock. Simple desing and other technical estimations will be completed by June to enable demonstration training to be held in July. </t>
  </si>
  <si>
    <t>A total of 12 springs (in Kharkhiraa / Turgen 5 and in Ulz 7) were protected in 2014 applying EbA principles and environmentally sound techniques for increased and safe drinking water supply for local population and livestock, as well as for potential recovery of overgrazed areas. A total of 117.000 ha of remote and abandoned pasture land were supplied with required water resources. The protected springs have been providing more than 500 rural populations as well as 69.500 livestock’s with drinking water. As a result, more than 100.000 ha overgrazed area was released from pasture use and became able to recover. In addition, habitats covering 15.000 ha for eastern key species such as Mongolian gazelle and white-naped crane etc were freed from the pasture overlapping. In 2015, additionally 13 springs are expected to be protected and rehabilitated.</t>
  </si>
  <si>
    <t xml:space="preserve">Progress: 5 springs protected, 6 more will be protected         </t>
  </si>
  <si>
    <t>A total of 13 springs (in Kharkhiraa / Turgen 5 and in Ulz 8) were protected in 2015 applying EbA principles and environmentally sound techniques for increased and safe drinking water supply for local population and livestock, as well as for potential recovery of overgrazed areas. A total of 40000 ha of remote and abandoned pasture land were supplied with required water resources. The protected springs have been providing more than 5000 rural residents as well as 49200 livestock’s with drinking water. As a result, more than 60.000 ha overgrazed area was released from pasture use and became able to recover.</t>
  </si>
  <si>
    <t xml:space="preserve">Progress: 10 springs protected since 2014     </t>
  </si>
  <si>
    <t xml:space="preserve">approx. 30% increase </t>
  </si>
  <si>
    <t xml:space="preserve">Progress: 7 springs protected, 7 more will be protected </t>
  </si>
  <si>
    <t>Progress: 15 springs protected since 2014</t>
  </si>
  <si>
    <t>c) Total area with improved pasture land management (rotational use, pasture irrigation, carrying capacity)</t>
  </si>
  <si>
    <t xml:space="preserve">In May 2014, a training for the land officers involving 28 participants from target aimags and soums was organized in cooperation with the National Agency for the land management, geodesy and cartography. The objective of the training was to strengthen land officers’ capacity to reflect EbA and sustainable pasture use principles into land management planning of their localities. As a consequence, a substtrained land officers are committed to have the increased area with an adequate pasture management. </t>
  </si>
  <si>
    <t xml:space="preserve">Currently, 17 soums initiated pasture rotation and other EbA grazing practices in their territory. Activities consist of pasture irrigation through spring protection and well rehabilitation. Total area with improved pasture land management amounts to 72,750 ha in Kharkhiraa, Turgen and 92,250 ha Ulz river basin respectively. Pasture rotational system planned in 2015 is expected to provide substantial inputs to achieve the target. </t>
  </si>
  <si>
    <t>Progress: 72,750 ha</t>
  </si>
  <si>
    <t xml:space="preserve">Currently, 17 soums initiated pasture rotation and other EbA grazing practices in their territory. Activities consist of pasture irrigation through spring protection, well rehabilitation and established water harvesting structures. Total area with improved pasture land management amounts to 110,000 ha in Kharkhiraa, Turgen and 976,000 ha Ulz river basin respectively. </t>
  </si>
  <si>
    <t>Progress: 110,000 ha since 2014</t>
  </si>
  <si>
    <t>150,000 ha</t>
  </si>
  <si>
    <t>Progress: 92,250 ha</t>
  </si>
  <si>
    <t>Progress:976,000 ha since 2014</t>
  </si>
  <si>
    <t>1,200,000 ha</t>
  </si>
  <si>
    <t>d) Areas with Reforestation and improved forest management in Western target areas</t>
  </si>
  <si>
    <t xml:space="preserve">226 ha </t>
  </si>
  <si>
    <r>
      <t>Baseline: 226 ha</t>
    </r>
  </si>
  <si>
    <t>The current area, 226 ha, includes forest areas with reforestation and area of cleaning and thinning. In 2014, reforested and improved forest management area will be increased by additional 10 ha, totaling 236 ha.</t>
  </si>
  <si>
    <r>
      <t>Progress: 236 ha</t>
    </r>
  </si>
  <si>
    <t>Progress: 267.5 ha</t>
  </si>
  <si>
    <t xml:space="preserve">Through reforestation of additional areas of 11,0 ha with the project support, improved forest management area was increased to 278,5 ha together with the baseline of 226 ha forested areas with reforestation and area of cleaning and thinning. </t>
  </si>
  <si>
    <t>Progress: 278.5 ha since 2012</t>
  </si>
  <si>
    <t>294 ha (Approx. 30% increase)</t>
  </si>
  <si>
    <r>
      <rPr>
        <b/>
        <sz val="11"/>
        <color indexed="8"/>
        <rFont val="Times New Roman"/>
        <family val="1"/>
      </rPr>
      <t>2.6</t>
    </r>
    <r>
      <rPr>
        <sz val="11"/>
        <color indexed="8"/>
        <rFont val="Times New Roman"/>
        <family val="1"/>
      </rPr>
      <t xml:space="preserve"> Number of increased income of households engaged with local adaptation measures in 17 soums</t>
    </r>
  </si>
  <si>
    <t>Number of households below living standards:</t>
  </si>
  <si>
    <t>TBD</t>
  </si>
  <si>
    <t xml:space="preserve">No changes observed during the reporting period due to relevant actions taken not yet completed. For the reporting period, the project initiated Small Grant program for local communities in all target soums. Currently 52 small projects are being implemented by  local institutions including  adaptation groups, cooperatives, environmental NGOs. Activities granted are mainly related to improving agricultural production and  increasing water use efficiency and restoring  ecosystem resilience through rehabilitation of riparian area and reforestation. The Small Grants enhanced the diversity of project activities and enriched income generations of local communities. 
</t>
  </si>
  <si>
    <t>Progress: Actual progress will be avialable at the end of 2015.</t>
  </si>
  <si>
    <t xml:space="preserve">For the reporting period, the achievements of 52 small grant projects were reviewed on the ground with involvement of soum authorities and the Project local coordinators. As per assessment, 50 small projects were evaluated as satisfactory. Remaining 2 projects will continue activities and their implementations will be assessed in 2016. The final assessment will be carried out in 2016 during the project internal monitoring. 
</t>
  </si>
  <si>
    <t>Progress: 50 small grant projects.</t>
  </si>
  <si>
    <t xml:space="preserve">
Approx. 10% average decrease 
</t>
  </si>
  <si>
    <r>
      <rPr>
        <b/>
        <sz val="11"/>
        <color indexed="8"/>
        <rFont val="Times New Roman"/>
        <family val="1"/>
      </rPr>
      <t>2.7</t>
    </r>
    <r>
      <rPr>
        <sz val="11"/>
        <color indexed="8"/>
        <rFont val="Times New Roman"/>
        <family val="1"/>
      </rPr>
      <t xml:space="preserve"> Number of Small Enterprises established and operating successfully (tourism, processing dairy/ livestock products, agriculture, fuel efficiency, building blocks etc.)   </t>
    </r>
  </si>
  <si>
    <t xml:space="preserve"> Number of Small Enterprises established and operating successfully </t>
  </si>
  <si>
    <r>
      <t xml:space="preserve">Currently, within the framework of project pilot activities, </t>
    </r>
    <r>
      <rPr>
        <b/>
        <sz val="11"/>
        <color indexed="8"/>
        <rFont val="Times New Roman"/>
        <family val="1"/>
      </rPr>
      <t>9</t>
    </r>
    <r>
      <rPr>
        <sz val="11"/>
        <color indexed="8"/>
        <rFont val="Times New Roman"/>
        <family val="1"/>
      </rPr>
      <t xml:space="preserve"> local communities are engaging in tree nursery and sustainable agricultural business. Series of trainings and day to day guidance will be provided by the local coordinators in order to enable the target enterprices to get operational and financially sustainable. </t>
    </r>
  </si>
  <si>
    <t>Currently, within the framework of project pilot activities, 80 local communities are engaging in tree nursery and sustainable agricultural business. Series of trainings and day to day guidances are being provided by the local coordinators in order to enable the target enterprices to get operational and financially sustainable.</t>
  </si>
  <si>
    <t>progress: 80 Small Enterprises</t>
  </si>
  <si>
    <t xml:space="preserve">For the reporting period, 10 local forest communities were newly established to be involved in tree nursery and sustainable agricultural business. </t>
  </si>
  <si>
    <t>progress: 90 Small Enterprises since 2014</t>
  </si>
  <si>
    <t>At least 160</t>
  </si>
  <si>
    <r>
      <rPr>
        <b/>
        <sz val="11"/>
        <color indexed="8"/>
        <rFont val="Times New Roman"/>
        <family val="1"/>
      </rPr>
      <t>2.8</t>
    </r>
    <r>
      <rPr>
        <sz val="11"/>
        <color indexed="8"/>
        <rFont val="Times New Roman"/>
        <family val="1"/>
      </rPr>
      <t xml:space="preserve"> Hydrological monitoring is strengthened</t>
    </r>
  </si>
  <si>
    <t xml:space="preserve">Monitoring posts for glacial run-off in Western project area: </t>
  </si>
  <si>
    <r>
      <t>Baseline: 0</t>
    </r>
  </si>
  <si>
    <r>
      <rPr>
        <b/>
        <sz val="11"/>
        <color indexed="8"/>
        <rFont val="Times New Roman"/>
        <family val="1"/>
      </rPr>
      <t xml:space="preserve">One </t>
    </r>
    <r>
      <rPr>
        <sz val="11"/>
        <color indexed="8"/>
        <rFont val="Times New Roman"/>
        <family val="1"/>
      </rPr>
      <t xml:space="preserve">Glacier Observation Post was established in Turgen Mountains. Since the establishment of the post, observation data is being collected twice a year for snow melting monitoring and meso-scale climate study. According to relevant experts of NAMEN, quality and reliability of data collection have  been significantly increased compared to previous years.                                                                                                            In total, </t>
    </r>
    <r>
      <rPr>
        <b/>
        <sz val="11"/>
        <color indexed="8"/>
        <rFont val="Times New Roman"/>
        <family val="1"/>
      </rPr>
      <t xml:space="preserve">3 </t>
    </r>
    <r>
      <rPr>
        <sz val="11"/>
        <color indexed="8"/>
        <rFont val="Times New Roman"/>
        <family val="1"/>
      </rPr>
      <t>surface water monitoring posts (1 in Kharkhiraaa, the west, 2 in Ulz, eastern target area) newly established with support of the project in addition to existing ones (in the west 3, in the east 3) in 2013. The operation staff (</t>
    </r>
    <r>
      <rPr>
        <b/>
        <sz val="11"/>
        <color indexed="8"/>
        <rFont val="Times New Roman"/>
        <family val="1"/>
      </rPr>
      <t>10</t>
    </r>
    <r>
      <rPr>
        <sz val="11"/>
        <color indexed="8"/>
        <rFont val="Times New Roman"/>
        <family val="1"/>
      </rPr>
      <t xml:space="preserve">) of the posts are accordingly trained.  Project provided equipment including data logger, current meters and thermometers to 6 surface water monitoring posts (to 3 posts in the west and 3 posts in the east, including existing and newly established posts) and adequate training to the staff (totally </t>
    </r>
    <r>
      <rPr>
        <b/>
        <sz val="11"/>
        <color indexed="8"/>
        <rFont val="Times New Roman"/>
        <family val="1"/>
      </rPr>
      <t>12</t>
    </r>
    <r>
      <rPr>
        <sz val="11"/>
        <color indexed="8"/>
        <rFont val="Times New Roman"/>
        <family val="1"/>
      </rPr>
      <t xml:space="preserve"> person) on the operation of the monitoring equipments.  </t>
    </r>
  </si>
  <si>
    <r>
      <t xml:space="preserve"> Progress: 1</t>
    </r>
  </si>
  <si>
    <t xml:space="preserve">Previously established Glacier Observation Post in Turgen Mountains and other 6 surface water monitoring posts are in smooth operation. According to the recommendation of MTR, the project is planning to provide surface monitoring posts with small dwellings in order to ensure favorable work condition during cold period. </t>
  </si>
  <si>
    <t xml:space="preserve"> Progress: 1 Glacier observation post operational</t>
  </si>
  <si>
    <t>Previously established Glacier Observation Post in Turgen Mountains and other 6 surface water monitoring posts are in smooth operation. Monthly measurements were conducted at the Glacier post during the warm season of 2015  (July, August, September, October). In addition, the project provided 5 water monitoring posts (Norovlin, Bayan-Uul, Dashbalbar, Chuluunkhoroot and Ulaangom soums) with small scale dwelling in order to ensure favorable work condition during cold period.</t>
  </si>
  <si>
    <t xml:space="preserve"> Progress: 1  Glacier observation post operational</t>
  </si>
  <si>
    <t>At least 1 in Western target area;      at least 2 surface water monitoring post  in Eastern target area</t>
  </si>
  <si>
    <t xml:space="preserve"> Progress: 2 surface water monitoring post operational</t>
  </si>
  <si>
    <t xml:space="preserve"> Progress: 4</t>
  </si>
  <si>
    <t xml:space="preserve"> Progress: 4 surface water monitoring post operational</t>
  </si>
  <si>
    <r>
      <rPr>
        <b/>
        <sz val="11"/>
        <color indexed="8"/>
        <rFont val="Times New Roman"/>
        <family val="1"/>
      </rPr>
      <t xml:space="preserve">3.1 </t>
    </r>
    <r>
      <rPr>
        <sz val="11"/>
        <color indexed="8"/>
        <rFont val="Times New Roman"/>
        <family val="1"/>
      </rPr>
      <t>Glacier and snow depth monitoring system introduced&amp; operational</t>
    </r>
  </si>
  <si>
    <t>Kharkhiraa/Turgen River basin:</t>
  </si>
  <si>
    <r>
      <t>Progress: 1</t>
    </r>
  </si>
  <si>
    <t xml:space="preserve">Previously established Glacier Observation Post in Turgen Mountains is in smooth operation. Gathered data is being analyzed by relevant research institutions for further use of decision making. </t>
  </si>
  <si>
    <t xml:space="preserve">Previously established Glacier Observation Post in Turgen Mountains is in smooth operation. Gathered data is being analyzed by relevant research institutions for further use of determining state of ecosystem trends, climate change impacts, risks, vulnerability and adaptation options. As of July, 2015 the measurement at first post at Turgen mountain shows that the glacier melted by 3.0 meters between 2013-2015 which requires decision makers to consider and take urgent actions on implementing the actions recommended by the latest studies and researches. The latest measurement to glacier monitoring post at Turgen mountain which was taken in October, 2015 revealed that it melted down by 1 meter already compared to measurement of July, 2015.  </t>
  </si>
  <si>
    <r>
      <rPr>
        <b/>
        <sz val="11"/>
        <color indexed="8"/>
        <rFont val="Times New Roman"/>
        <family val="1"/>
      </rPr>
      <t>3.2</t>
    </r>
    <r>
      <rPr>
        <sz val="11"/>
        <color indexed="8"/>
        <rFont val="Times New Roman"/>
        <family val="1"/>
      </rPr>
      <t xml:space="preserve"> Number of River Basin Administrations (RBA) established and strengthened in target areas</t>
    </r>
  </si>
  <si>
    <t xml:space="preserve">Operational RBAs: </t>
  </si>
  <si>
    <r>
      <rPr>
        <b/>
        <sz val="11"/>
        <color indexed="8"/>
        <rFont val="Times New Roman"/>
        <family val="1"/>
      </rPr>
      <t>Two</t>
    </r>
    <r>
      <rPr>
        <sz val="11"/>
        <color indexed="8"/>
        <rFont val="Times New Roman"/>
        <family val="1"/>
      </rPr>
      <t xml:space="preserve"> </t>
    </r>
    <r>
      <rPr>
        <b/>
        <sz val="11"/>
        <color indexed="8"/>
        <rFont val="Times New Roman"/>
        <family val="1"/>
      </rPr>
      <t>RBA</t>
    </r>
    <r>
      <rPr>
        <sz val="11"/>
        <color indexed="8"/>
        <rFont val="Times New Roman"/>
        <family val="1"/>
      </rPr>
      <t>s, the Uvs Lake-Tes RBA and Ulz RBA, were established in 2013. The capacity of the RBAs are substantially improved through provision of series of trainings including water saving&amp; harvesting techniques training, regional training for RBAs co-organized by MEGDT and on site spring protection training etc .</t>
    </r>
  </si>
  <si>
    <t xml:space="preserve">Progress: 2 </t>
  </si>
  <si>
    <t xml:space="preserve"> Newly established RBAs in two target basins are now fully operational. For the reporting period, Ulz RBA was supplied with new office building by MEGDT. During the occasion of opening ceremony, the project organized a consultative meeting to define the stakeholders’ participation and responsibilities for successful WRM implementation within the basin. As a result, co-financing for IWRM implementation from the relevant bodies was negotiated and clarified. 
In addition, total of 77 persons from newly established RBAs including 7   in western and 5 eastern and relevant RBCs  were trained on climate change adaptation issues. As a result, participants learned gained required knowledge and skills with regard to climate change adaptation, IWRM principles and applications, amendments of newly approved package law on environment
</t>
  </si>
  <si>
    <t>Progress: 2 operational RBAs</t>
  </si>
  <si>
    <t xml:space="preserve"> Newly established RBAs in two target basins are now fully operational.
The project provided organizational support to the National forum of River Basin Administrations held in Ulaanbaatar in October, 2015. A total of 250 delegates attended the forum and discussed the achievements, challenges and implementation of their specific IWRM plans etc. In addition, a series of trainings  on  wetland management, GIS applications, etc.was organized  for all 26 RBAs' experts in cooperation with MEGDT, WWF-Mongllia, Ramsar Regional Center-East Asia, National university of Mongolia, Monglolian Ornithological Society.
</t>
  </si>
  <si>
    <t xml:space="preserve"> Progress: 2 RBA operational and staffs strengthened</t>
  </si>
  <si>
    <r>
      <rPr>
        <b/>
        <sz val="11"/>
        <color indexed="8"/>
        <rFont val="Times New Roman"/>
        <family val="1"/>
      </rPr>
      <t>3.3</t>
    </r>
    <r>
      <rPr>
        <sz val="11"/>
        <color indexed="8"/>
        <rFont val="Times New Roman"/>
        <family val="1"/>
      </rPr>
      <t xml:space="preserve"> Number of River Basin Councils (RBC) established and strengthened in target areas</t>
    </r>
  </si>
  <si>
    <t>None of operational RBCs in target two watersheds</t>
  </si>
  <si>
    <r>
      <t>In 2013,</t>
    </r>
    <r>
      <rPr>
        <b/>
        <sz val="11"/>
        <color indexed="8"/>
        <rFont val="Times New Roman"/>
        <family val="1"/>
      </rPr>
      <t xml:space="preserve"> 3</t>
    </r>
    <r>
      <rPr>
        <sz val="11"/>
        <color indexed="8"/>
        <rFont val="Times New Roman"/>
        <family val="1"/>
      </rPr>
      <t xml:space="preserve"> </t>
    </r>
    <r>
      <rPr>
        <b/>
        <sz val="11"/>
        <color indexed="8"/>
        <rFont val="Times New Roman"/>
        <family val="1"/>
      </rPr>
      <t>RBCs</t>
    </r>
    <r>
      <rPr>
        <sz val="11"/>
        <color indexed="8"/>
        <rFont val="Times New Roman"/>
        <family val="1"/>
      </rPr>
      <t xml:space="preserve"> were established under the Water Law of Mongolia. These are the first 3 RBCs established in Mongolia. </t>
    </r>
  </si>
  <si>
    <r>
      <t>Progress: 3</t>
    </r>
  </si>
  <si>
    <t xml:space="preserve">Regional trainings on water saving and harvesting technology were organized in Uvs and Dornod aimags respectively. Total 110 participants were involved including authorities of target soums, representatives from RBAs and RBCs and water users.  
The participants gained new knowledge and skills on variety of water saving technologies and water harvesting techniques. The trained persons are expected to act as trainers at the local level on water save and water harvesting issues. With strong initiatives and involvements of the trainers, numbers of positive impacts are expected such as improved water allocation, better resolution of water disputes and more effective use of water resources. After the trainers training a consultative meeting was held including especially from the 3 Soums that have much dispute over on water allocation and distribution. As a result of the intense discussion by lead of water expert they reached a common understanding that downstream communities should also benefit as upstream of Kharkhiraa river's. The project's role in this issue is to provide knowledge and strengthen River basin councils to form water users groups and transfer of private ownership of the much disputed Water collection dams to the State. It would allow the State agencies to be responsible for maintenance and repair of the Dams that creates a big issue on two Dams along Kharkhiraa river in Uvs aimag that could not done by the current private companies and left by more than 10-30 years. 
Moreover, some of current irrigation channels, which are prone to water evatranspiration and not systematically built will be selected to be fixed to make better in water diversion to vegetable and tree fields and storage of water with little transpiration in the soil and by sun. Another aim of the work is to serve as a pilot site of proper water use and saving to be copied by water users and consumers.  
</t>
  </si>
  <si>
    <t>Progress: 3 RBCs staffs strengthened in terms of human resource</t>
  </si>
  <si>
    <t>For the reporting period, the project organized the training for water users, farmers and soum and aimag officials (totally 147 persons) in 2 target river basins on concepts and principles of Water user’s group. As a result, 4 soums level and 1 aimag level “Water user’s group (WUG)” NGOs were established consisting of totally 83 members. The objective of the newly established WUG is to ensure the proper water consumption and allocation based on their negotiations. As the main achievement,  the action plans for 2016 of newly established WUG's were discussed and approved by members to ensure proper water consumption and allocation in their target areas. The project developed and distributed Water User's guideline and workbook for further reference for newly established WUGs.</t>
  </si>
  <si>
    <r>
      <rPr>
        <b/>
        <sz val="11"/>
        <color indexed="8"/>
        <rFont val="Times New Roman"/>
        <family val="1"/>
      </rPr>
      <t>3.4</t>
    </r>
    <r>
      <rPr>
        <sz val="11"/>
        <color indexed="8"/>
        <rFont val="Times New Roman"/>
        <family val="1"/>
      </rPr>
      <t xml:space="preserve"> Number of staffs of relevant agencies and local governments trained in river basin management guidelines</t>
    </r>
  </si>
  <si>
    <r>
      <t>The regional training titled “</t>
    </r>
    <r>
      <rPr>
        <b/>
        <sz val="11"/>
        <color indexed="8"/>
        <rFont val="Times New Roman"/>
        <family val="1"/>
      </rPr>
      <t>Implementing IWRM planning in a river basin</t>
    </r>
    <r>
      <rPr>
        <sz val="11"/>
        <color indexed="8"/>
        <rFont val="Times New Roman"/>
        <family val="1"/>
      </rPr>
      <t xml:space="preserve">” involved  </t>
    </r>
    <r>
      <rPr>
        <b/>
        <sz val="11"/>
        <color indexed="8"/>
        <rFont val="Times New Roman"/>
        <family val="1"/>
      </rPr>
      <t>70 participants,</t>
    </r>
    <r>
      <rPr>
        <sz val="11"/>
        <color indexed="8"/>
        <rFont val="Times New Roman"/>
        <family val="1"/>
      </rPr>
      <t xml:space="preserve"> including experts of RBAs of “Khar lake-Khovd river”,“Khyargas lake-Zavkhan river” and “Uvs lake-Tes river” as well as decision makers of western 5 western aimags, Bayan-Ulgii, Khovd, Uvs, Zavkhan and Govi-Altai. </t>
    </r>
  </si>
  <si>
    <t>Progress: 70 experts</t>
  </si>
  <si>
    <t>Progress:                                            110 experts and locals in 2014</t>
  </si>
  <si>
    <t>Progress:                                            257 experts and locals in 2015</t>
  </si>
  <si>
    <t>at least 21 experts including staffs of relevant agencies in each 21 aimags (provinces), and members of RBAs and RBCs.</t>
  </si>
  <si>
    <r>
      <rPr>
        <b/>
        <sz val="11"/>
        <color indexed="8"/>
        <rFont val="Times New Roman"/>
        <family val="1"/>
      </rPr>
      <t>3.5</t>
    </r>
    <r>
      <rPr>
        <sz val="11"/>
        <color indexed="8"/>
        <rFont val="Times New Roman"/>
        <family val="1"/>
      </rPr>
      <t xml:space="preserve"> National mainstreaming of EBA as indicated by:</t>
    </r>
  </si>
  <si>
    <t xml:space="preserve"> 3.5.1 Number of official government policy documents adopting EBA principles/practices</t>
  </si>
  <si>
    <r>
      <t xml:space="preserve">Four Policy documents, </t>
    </r>
    <r>
      <rPr>
        <sz val="11"/>
        <color indexed="8"/>
        <rFont val="Times New Roman"/>
        <family val="1"/>
      </rPr>
      <t xml:space="preserve">EbA strategy framework for two target basins including guidelines on adaptation measures  implementation (2) and IWRM Plans (2) for 2 target river basins were developed in 2013. </t>
    </r>
  </si>
  <si>
    <t>Progress: 4</t>
  </si>
  <si>
    <t xml:space="preserve">First series of discussion workshops held late 2014 with involvement of agricultural, water resource and forest, partly contributed and resulted in mainstreaming of EBA principles into National Climate Change Adaptation programs for Agriculture, Water resource&amp; Forest sectors. Particularly, riverbed reforestation was highligthed as one of emerging issues in National Forest Program in relation to maintaining water services.                                    
For the reporting period, the project cooperated with the  Mongolian National University of Education (MNUE) to develop “Climate change&amp; EbA” education curriculum.  The curriculum with two credit hours was officially included in the education program of MNUE as a mandatory since 2014 academic year. As a result, approximately 60-70 students specializing in teaching biology and ecology at schools will be equipped with adequate knowledge on CC and EBA principles and measures and become able to disseminate science based knowledge to teenagers throughout the country. </t>
  </si>
  <si>
    <t>Progress: 2 policy documents ( 1 Country report&amp; 1 curriculum)</t>
  </si>
  <si>
    <t>In addition, Proposals on extension of PAs upstreams of Ulz (102,563.32ha) and Tes Rivers (~369,466 ha) and Khukh Lake (~95,402.9 ha) is expected to be discussed at MEGDT by the end of 1st Quarter of 2016. (Indicated in 1.4)</t>
  </si>
  <si>
    <t>Progress: 5 policy documents ( 1 Country report&amp; 1 curriculum&amp; 3 Proposals on extention of PA)</t>
  </si>
  <si>
    <t>at least 7</t>
  </si>
  <si>
    <t>3.5.2 Amount of annual government spending to support application of EBA principles and practices nationally</t>
  </si>
  <si>
    <t xml:space="preserve">Total national annual investment in EBA: </t>
  </si>
  <si>
    <t>The target aimag and soums committed a total of USD  3.3 million (2.8 for Ulz, 0.5 in Kharkhiraa/Turgen) for implementation of EbA pilot measures reflected in the IWRM Plans. These amounts constitute 2.8% and 19.1% of the total proposed budget of IWRM Plans for Kharkhiraa, Turgen sub-river basin and Ulz river basin respectively.</t>
  </si>
  <si>
    <r>
      <t>Progress: 0</t>
    </r>
  </si>
  <si>
    <t>For the reporting period, the government budget amount spent for the IWRM implementation is approximately 732,000$ for 2 target river basins. These amounts constitute about 20% of actually needed funds for IWRM implementation in 2014.</t>
  </si>
  <si>
    <t>Progress: 732,000$</t>
  </si>
  <si>
    <t>For the reporting period, the government budget amount spent for implementing IWRM and EbA measures is approximately 498,000$ for 2 target river basins. It amounts for 13.5% of the total budget of 2 target river basins. The decreased amount (13.5%) compared to the last year is caused by the State budget reduction due to the current economic decline in Mongolia.</t>
  </si>
  <si>
    <t>Progress:1,230,000$ accumulated since 2014</t>
  </si>
  <si>
    <t>3.5.3 Number of National Climate Change Authority EBA policy documents mainstreaming EBA within sectoral decision-making frameworks.</t>
  </si>
  <si>
    <t>Number of  National Climate Change Authority Policy Documents:</t>
  </si>
  <si>
    <t>The national level policy document mainstreaming climate change adaptation/EbA within sectoral decision-making frameworks will be developed in 2015 based on the recommendations from the series of discussion workshops on climate change mitigation, adaptation measures and strategic planning with the involvement of a. Agricultural sector, b. Water resource sector, c. Forest sector which will be held in 2014.</t>
  </si>
  <si>
    <t xml:space="preserve">Comprehensive capacity building actions have been taken towards enhancing mainstreaming of CC and EBA approaches into the national and regional development policies in 2014. These include: 
1. Three series of national workshops to discuss the draft National Climate Change Adaptation program for Agriculture, Water resource&amp; Forest sector was held in 2014 co-organized with CCCO and PIU with the involvement of key decision makers&amp; experts of 3 development sectors above. During the workshops, the NPC&amp; all 3 experts of PIU gave their comments to reflect EbA concepts&amp; measures into the programmes. Also the main EbA policy-Strategic priorities to implement EbA measures for 2 target eco regions was delivered to the workshop participants.
2) The national trainers training on “Climate change policy and response” was held in cooperation with CCCO of MEGDT. The totally 25 participants were involved from Development policy department of Aimag Governor’s offices, Environment offices and Meteorology offices of 10 aimags out of total 21 aimags. 
Furthermore, trained trainers initiated to disseminate climate change policy to aimag level decision makers&amp; relevant experts and to report climate change related actions taken to MEGDT.                                                                                                                                In addition, the substantial parts and sections of the EbA strategies for 2 target eco regions were included  in Mongolia second assessment report on climate change-2014  (Chapter II&amp;III of MARCC-2014). The strategy published was distributed to main decision makers at national and local level as well as stakeholders as a reference material.
</t>
  </si>
  <si>
    <t>Progress: 3</t>
  </si>
  <si>
    <t xml:space="preserve">For the reporting period, the Government of Mongolia developed the Intended Nationally Determined Contributions (INDCs) and submitted to COP 21 under the UN Framework Convention on Climate change (UNFCCC). Through this, strategic priorities and policy for climate change mitigation and adaptation to implement throughout the country until 2030 was determined. The adaptation parts in IDNCs were mainly based on the best EbA practices, adaptation options for agriculture, forestry, water resources, human settlements and tourism and livestock, and Strategic priorities to implement EbA measures released by the project. In addition, the project provided the technical support to the Working group to develop INDCs. 
</t>
  </si>
  <si>
    <t>Progress: 4 since 2013</t>
  </si>
  <si>
    <t>at least 3</t>
  </si>
  <si>
    <t>QUALITATIVE MEASURES and LESSONS LEARNED</t>
  </si>
  <si>
    <t>Please Complete the following section every reporting period</t>
  </si>
  <si>
    <t xml:space="preserve"> -</t>
  </si>
  <si>
    <t>Implementation and Adaptive Management</t>
  </si>
  <si>
    <t>Response</t>
  </si>
  <si>
    <t>Describe any implementation issues/lessons affecting progress (positive and negative)</t>
  </si>
  <si>
    <t>Were there any delays in implementation?  If so, include any causes of delays. What are the measures taken to reduce delays?</t>
  </si>
  <si>
    <t>Describe any changes undertaken to improve results on the ground or any changes made to project outputs (i.e. changes to project design)</t>
  </si>
  <si>
    <t>How have gender considerations been taken into consideration during the reporting period? What have been the lessons learned as a consequence of inclusion of such considerations on project performance or impacts?</t>
  </si>
  <si>
    <t>Lessons for Adaptation</t>
  </si>
  <si>
    <t>Climate Resilent Measures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</si>
  <si>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</si>
  <si>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</si>
  <si>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</si>
  <si>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</si>
  <si>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</si>
  <si>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</si>
  <si>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</si>
  <si>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</si>
  <si>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</si>
  <si>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</si>
  <si>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How has existing information/data/knowledge been used to inform project development and implementation? What kinds of information/data/knowledge were used?</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</si>
  <si>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</si>
  <si>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</si>
  <si>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</si>
  <si>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</si>
  <si>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</si>
  <si>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</si>
  <si>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Link: http://www.adaptation-fund.org/sites/default/files/Results%20Framework%20and%20Baseline%20Guidance%20final.pdf</t>
  </si>
  <si>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</si>
  <si>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 xml:space="preserve">OBJECTIVE 1: Integrated Strategies/Management Plans for target landscapes/river basins developed and under implementation.                                                                                                                                               </t>
  </si>
  <si>
    <t>Fund Outcome</t>
  </si>
  <si>
    <t>Please select  from dropdown menu below</t>
  </si>
  <si>
    <t>Fund Outcome Indicator</t>
  </si>
  <si>
    <t>Target at CEO Endorsement                    (see Units in next sheet)</t>
  </si>
  <si>
    <t>Baseline                 (see Units in next sheet)</t>
  </si>
  <si>
    <t>Mid-term Results</t>
  </si>
  <si>
    <t>Terminal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</si>
  <si>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</si>
  <si>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</si>
  <si>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With the project support, EbA strategy and RBMPs for targeted basins will have  been developed and implemented with engagement of local authority and community.  Approximately, 90 percent of targeted populaton will be aware of predicted adverse impacts of climate change and of appropriate responses. More than 20 percent of the targeted population will have been trained and involved in community-led environmental impact monitoring and Communtiy based Adaptation.</t>
  </si>
  <si>
    <t xml:space="preserve">Awareness and ownership of EbA and climate risk reduction processes at local level are insufficient. No actions are taken to dissiminate  information on adverse impacts of climate change and appropriate responses.  Local level  authorities have limited experience and skills to develop and implement special programs and strategies with the aim of providing local community with required ecological education on EbA. </t>
  </si>
  <si>
    <r>
      <t xml:space="preserve">With the project support, EbA strategy and RBMPs for targeted basins were developed and  under implementation.  Approximately, </t>
    </r>
    <r>
      <rPr>
        <b/>
        <sz val="12"/>
        <color indexed="8"/>
        <rFont val="Times New Roman"/>
        <family val="1"/>
      </rPr>
      <t xml:space="preserve">60 percent </t>
    </r>
    <r>
      <rPr>
        <sz val="12"/>
        <color indexed="8"/>
        <rFont val="Times New Roman"/>
        <family val="1"/>
      </rPr>
      <t xml:space="preserve">of targeted populaton already became aware of predicted adverse impacts of climate change and of appropriate responses. More than </t>
    </r>
    <r>
      <rPr>
        <b/>
        <sz val="12"/>
        <color indexed="8"/>
        <rFont val="Times New Roman"/>
        <family val="1"/>
      </rPr>
      <t xml:space="preserve">15 percent </t>
    </r>
    <r>
      <rPr>
        <sz val="12"/>
        <color indexed="8"/>
        <rFont val="Times New Roman"/>
        <family val="1"/>
      </rPr>
      <t>of the targeted population were trained and involved in community-led environmental monitoring and Community based Adaptation measures.</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</si>
  <si>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</si>
  <si>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</si>
  <si>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</si>
  <si>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t xml:space="preserve">Basic surveys and ( Baseline study, vulnerability and risk assessment and Economic valuation) have been initiated in the target sites. Findings of these studies will be used as a platform for EbA strategy and RBMPs. Participatory approaches will be widely used for development of the strategy.  90 percent of the population will be provided with information on the strategy. </t>
  </si>
  <si>
    <t>Awareness and ownership of EbA and climate risk reduction processes at local level are insufficient. No actions are taken to dissiminate  information on adverse impacts of climate change and appropriate responses.  Local level  authorities have limited experience and skills to develop and implement special programs and strategies with the aim of providing local community with required ecological education on EbA.</t>
  </si>
  <si>
    <r>
      <t>Fire prevention training was organized  in 10 target eastern soums under  technical assistances and guidances of experienced staff of National Emergency Management Agency of Mongolia. Totally more than 200 local persons were involved in the training. Training covered many innovative and conventional ways including firebreaks of strips without vegetation, putting pots on the wind side which divert the fires and manure dung dam, which also act as fire breaks. As a result of the training, local trainers were prepared with strong practical skills&amp; techniques to prevent and mitigate steppe and forest fire. In addition to that, each soum received several  simple equipments to be used for fire fighting including purifier devices. To combat and lessen risks of firebreaks from the Russian border and steppe, which is frequent; and forest fire the Local governments increased cofunding. Dornod aimag Environmental Protection Agency contributes 58,5 millions of local currency to establish 70 kms of fire stips (10-20m wide) for Forest protection in BaynUul soum, where most of forest resources are and one of  most risky areas for fire in the River basin of Ulz. Our input in fire strips is 28 million Tugriks along state border of BaynUul and Bayndun Soums of Ulz River Basin. Total 108 kms long fire strips will be established by end of July. Procurements have been done locally and contracts are received for approval and initiation for the works.
In addition to that Dornod Environmental Agency contributes 45 million Tugriks for establishment of Mini water catchment in Bayndun Soum, which is expected to be 24,25 km</t>
    </r>
    <r>
      <rPr>
        <vertAlign val="superscript"/>
        <sz val="11"/>
        <color indexed="8"/>
        <rFont val="Times New Roman"/>
        <family val="1"/>
      </rPr>
      <t xml:space="preserve">2 </t>
    </r>
    <r>
      <rPr>
        <sz val="11"/>
        <color indexed="8"/>
        <rFont val="Times New Roman"/>
        <family val="1"/>
      </rPr>
      <t>watershed, 8,29 km long with 7.7-12.2 m</t>
    </r>
    <r>
      <rPr>
        <vertAlign val="superscript"/>
        <sz val="11"/>
        <color indexed="8"/>
        <rFont val="Times New Roman"/>
        <family val="1"/>
      </rPr>
      <t>3</t>
    </r>
    <r>
      <rPr>
        <sz val="11"/>
        <color indexed="8"/>
        <rFont val="Times New Roman"/>
        <family val="1"/>
      </rPr>
      <t xml:space="preserve">/sec water flow for irrigation of tree, vegetable, fodder making plants fields , make access of livestock and wildlife to watering and haymaking areas. </t>
    </r>
  </si>
  <si>
    <t xml:space="preserve">OBJECTIVE 2: Implementing landscape level adaptation techniques to maintain ecosystem integrity and water security under conditions of climate change.  </t>
  </si>
  <si>
    <t xml:space="preserve">Target at CEO Endorsement </t>
  </si>
  <si>
    <t>Baseline</t>
  </si>
  <si>
    <t>Land use practices and climate change resilience improved as indicated by:
• Total hectares of riparian and wetland habitat restored with native vegetation within project sites
• Total number of hectares with EBA friendly livestock management practices in two project sites Total hectares restored riparian/wetland:
Targets are:                                                                                                                                                                                                                                                                                                                           1) Total hectares restored riparian/wetland:
• Kharkhiraa/Turgen: 1,250 ha
• Ulz:  2,250 ha
2) Total hectares with EBA grazing practices:
• Kharkhiraa/Turgen: 1,500 km2
• Ulz: 12,000 km2 
30 day average of minimum discharge in warm period of year:                                                                             0.78 m3/sec in the Turgen River at Turgen soum,                                   1.58 m3/sec in the Kharkhiraa River at Tarialan,                                          0.01 m3/sec in the Ulz River at Chuluunkhoroot     
By  the end of the Project, approximately 12,000 persons will have been trained and involved in Ecosystem based Adaptation (EbA)  measures at 17 target soums.</t>
  </si>
  <si>
    <t xml:space="preserve">Local communities  in target area has little knowledge about the notion of ecosystem resilience.  Overgrazing is widespread leading to land and water resource degradation, which is exacerbated by climate change. Therefore there in no progressive techniques and physical measures implemented to improve ecosystem resilence.                                                                                                                                                                                                                                                                                                                                                                                                                                                                                                                          1) Total hectares restored riparian/wetland:
• Kharkhiraa/Turgen: 0 ha
• Ulz: 0 ha
2)Total hectares with EBA grazing practices:
• Kharkhiraa/Turgen: 0 ha
• Ulz: 0 ha                                                                                                                                                                                                                                                                                                                                                                                                                                                                                                                                                                                                                                                                                                                                                                                                                                                                                                             30 day average of minimum discharge in warm period of year:                                                                             0.78 m3/sec in the Turgen River at Turgen soum,                                   1.58 m3/sec in the Kharkhiraa River at Tarialan,                                          0.00 m3/sec in the Ulz River at Chuluunkhoroot 
</t>
  </si>
  <si>
    <t xml:space="preserve">The second level training for aimag and soum level land officers were organized in cooperation with National agency for Land management, Geodesy&amp; Cartography. During the training, totally 32 trainees were equipped with a various of internationally recognized approaches including landscape based EbA approaches, sustainable pasture management, rotational use of degraded pasture, “Simple point” program and photo   plant monitoring etc. Trained land officers will be responsible for introducing  rotational  and sustainable utiliizations systems in their localities and reflecting into relevant policy document and development plans at local level. In parallel, local herder communities were trained on simple pasture monitoring. The data gathered by the trained communities are expected to be used as basic data source for better pasture use planning. Currently, 17 soums initiated pasture rotation and other EbA grazing practices in their territory. 
 Total hectares with rotational use of pasture (EBA grazing practices):
• Kharkhiraa/Turgen: 0 ha (action will be initiated at the end of June, 2015)
• Ulz: 0 ha (action will be initiated  at the end of June, 2015)
30 day average of minimum discharge in warm period (reformulated according to MTR comments):
Kharkhiraa River: 1.98 cubicmeter/second
Turgen River: 1.13 cubicmeter/second
Ulz River (at Bayanuul station): 0.74 cubicmeter/second
</t>
  </si>
  <si>
    <t>During the project implementation, the target area communities will be provided with opportunities to apply the obtained knowledge and skills for better adapting to climate change. At least 5  demonstration activies to increase ecosystem resillience in responce to climate change will be undertaken in each soum. With support of the project,  a number of physical  interventions designed to enhance climate change resilience of ecosystems within each target watersheds. Physical interventions will include:                                                                                                     On the basis of verified feasibility, establishment of small-scale rain and snow water harvetsing structures                                       Degraded land rehabilitation activities including  sustainable grassland management;                                                                         Sustainable forest management including reforestation, forest conservation with engagement of local community:                              Integrated water resource management;                                         Utilization of alternative energy sources;                                                        Introducing of ecologically oriented agriculture practices to reduce water consumption etc.,  Actual amount  (size) and type of above activities will be specified by Feasibiliy study to be conducted  in August / September, 2013 in each soum.</t>
  </si>
  <si>
    <t xml:space="preserve">Knowledge and skills of project stakeholders including local authorities and communities are very limited with regard to increasing ecosystem resilience in response to climate change and sustainable natural resource management.In this regard, there is no progressive techniques and physical measures implemented  to improve ecosystem resilence. </t>
  </si>
  <si>
    <t xml:space="preserve">On outcome level, climate resilience is mainly measured through the household economy approach, which is measuring the five types of capitals – human, financial, natural, physical and social –the project has also made substantial achievements in improving all these types of capital: social capital through the establishment of different use associations, human capital through the various trainings, natural capital through the EbA approach itself, physical capital through the various structures for water harvesting&amp; saving, and protection  of springs and rehabilitation of riparian area, and financial capital as an outcome of the multiplication of the other forms of capital with each other. Within the scope of creating and maintaining natural assets, following actions were undertaken: 
• two traditional rain and snow water catchments were established in western target river basin. They can provide an effective way of water from snow melts/rain watering 10 thousand heads livestock for 2 months during the extended dry season. 
• 12 springs in 9 target soums were protected and rehabilitated with environmentally sound techniques. 
• In order to rehabilitate degraded riparian area, 9 small scale tree nurseries and ecologically-oriented agriculture sites covering 28 hectares were established  in target soums.
</t>
  </si>
  <si>
    <t xml:space="preserve">OBJECTIVE 3: Strengthening capacities/Institutions to support EbA strategies and integrated river basin management, their replication and mainstreaming in sector policies. </t>
  </si>
  <si>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</si>
  <si>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By the end of the project, EbA are intergrated and mainstreamed into National Policy and regulations. More specifically, EbA approaches will be nationally recognized and applied for any decisions related to environment and climate change issues.</t>
  </si>
  <si>
    <t xml:space="preserve">National and local level policies and regulations to promote EbA measures are extremely weak. National Action Plan on Climate Change is approved by The Government of Mongolia. However, it does not explicitly reflect EBA approaches that suited to Mongolian economic and ecological conditions. </t>
  </si>
  <si>
    <t xml:space="preserve">The substantial parts and sections of reports and assessments of Risk and Vulnerabilities in 2 eco regions and Economic valuation of natural resource in context of climate change that conducted by the project were included in Mongolia second assessment report on climate change-2014  (Chapter II&amp;III of MARCC-2014). as an latest update on Steppe and Mountain ecosystems of Mongolia. 
</t>
  </si>
  <si>
    <t xml:space="preserve">By the end of the project, totally 2 River Basin Administrations (RBAs) and 2 River Basin Councils (RBCs) are established and strengthened in two target watersheds. </t>
  </si>
  <si>
    <t>Currently, RBAs and RBCs in two target project watersheds are not established and operational yet . In accordance with newly approved Law on Water, these structures are expected to be establised in 2013. Therefore, there is an urgent need for project technical assisstance to the RBAs and RBCs to be established.</t>
  </si>
  <si>
    <t xml:space="preserve">One Integrated Water Resource Management (IWRM) plan officially adopted by all 3 target Aimags (approval by Uvs Parliament on November 21, 2014 and by Zavkhan and Khuvsgul aimags on 24 and 27 of   November   2014 respectively) and implementation initiated from the 2015.  IWRM plan of Uvs lake – Tes river will be endorsed by the Minister of Environment and Green Development and Tourism (MEGDT) in compliance with the Article 4.8 of the “Law on water”.  
Seventeen EbA programs were developed providing plans for adaptation measures on the landscape level for each target soum in Kharkhiraa-Turgen and Ulz river basins and endorsed to 17 soum’s Parliament.
Within the framework of government policies to expand state protected area network, needs and options  to involve upstream of Ulz River and Tes River (including Bulnai Mountain and Bust Lake) into state protection area network were studied in detail, and relevant proposals were developed. Proposals were officially adopted by local parliaments of  4 Aimag’ and 10 Soums respectively. As  further actions, MEGDT will review proposed management categories and submit to the Cabinet and the Parliament  of Mongolia depending on protection level.  Pilot design and cost of traditional rain and snow water catchment and mini-engineering water harvesting structure was finalized for purpose to replicate to other areas. Based on it, two traditional rain and snow water catchments were established in western target river basin. Relevant documents were handed over to MEGDT for official use.
</t>
  </si>
  <si>
    <t>By the end of the project, staffs of relevant agencies and local governments in target regions will be trained and obtained necessary knowledge and skills through a series of systematic trainings organized by the project. As a result, sustainability of new RBAs and RBCs are ensured beyond the project termination.</t>
  </si>
  <si>
    <t>By the end of the project, more than 10 relevant regulations with regard to water and forest recourses will be amended and approved which reflect EbA concept and principles.</t>
  </si>
  <si>
    <t>The Set of Environmental Laws were amended and approved by the Parliament of Mongolia in 2012. In relation to this, there is a need for refinement on relevant regulations in order to ensure favorable legal environment for EbA.</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</si>
  <si>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</si>
  <si>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</si>
  <si>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</si>
  <si>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</si>
  <si>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</si>
  <si>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 xml:space="preserve">UNDP Mongolia </t>
  </si>
  <si>
    <t>Type of implementing entity</t>
  </si>
  <si>
    <t>Country</t>
  </si>
  <si>
    <t>Region</t>
  </si>
  <si>
    <t>Asia-Pacific</t>
  </si>
  <si>
    <t>Sector</t>
  </si>
  <si>
    <t>Water management</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</si>
  <si>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</si>
  <si>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</si>
  <si>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</si>
  <si>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</si>
  <si>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</si>
  <si>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</si>
  <si>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</si>
  <si>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</si>
  <si>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</si>
  <si>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</si>
  <si>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</si>
  <si>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</si>
  <si>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</si>
  <si>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</si>
  <si>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</si>
  <si>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</si>
  <si>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</si>
  <si>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</si>
  <si>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</si>
  <si>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</si>
  <si>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</si>
  <si>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</si>
  <si>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</si>
  <si>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</si>
  <si>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</si>
  <si>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</si>
  <si>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</si>
  <si>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</si>
  <si>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</si>
  <si>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</si>
  <si>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</si>
  <si>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</si>
  <si>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Disaster risk reduction</t>
  </si>
  <si>
    <t>1: No capacity</t>
  </si>
  <si>
    <t>4: High capacity</t>
  </si>
  <si>
    <t>3: Medium capacity</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</si>
  <si>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</si>
  <si>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</si>
  <si>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</si>
  <si>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</si>
  <si>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</si>
  <si>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</si>
  <si>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</si>
  <si>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Local</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</si>
  <si>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</si>
  <si>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</si>
  <si>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</si>
  <si>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</si>
  <si>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</si>
  <si>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</si>
  <si>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</si>
  <si>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</si>
  <si>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2: Partially not aware</t>
  </si>
  <si>
    <t>5: Fully aware</t>
  </si>
  <si>
    <t>3: Partially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</si>
  <si>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</si>
  <si>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</si>
  <si>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</si>
  <si>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</si>
  <si>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</si>
  <si>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Multi-sector</t>
  </si>
  <si>
    <t>1: Non responsive (Lacks all elements )</t>
  </si>
  <si>
    <t>5: Highly responsive (All defined elements )</t>
  </si>
  <si>
    <r>
      <rPr>
        <b/>
        <u val="single"/>
        <sz val="11"/>
        <color indexed="8"/>
        <rFont val="Calibri"/>
        <family val="2"/>
      </rPr>
      <t>Core Indicator</t>
    </r>
    <r>
      <rPr>
        <sz val="11"/>
        <color theme="1"/>
        <rFont val="Calibri"/>
        <family val="2"/>
      </rPr>
      <t xml:space="preserve"> 4.2: Assets produced, developed, improved or strengthened</t>
    </r>
  </si>
  <si>
    <t>Targeted asset</t>
  </si>
  <si>
    <t>Changes in asset (quantitative or qualitative)</t>
  </si>
  <si>
    <t>2: Physical asset (produced/improved/strenghtened)</t>
  </si>
  <si>
    <t>1: Not improved</t>
  </si>
  <si>
    <t>5: Fully improved</t>
  </si>
  <si>
    <t>Agriculture</t>
  </si>
  <si>
    <t>1: Health and Social Infrastructure (developed/improved)</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</si>
  <si>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</si>
  <si>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</si>
  <si>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</si>
  <si>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Community</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</si>
  <si>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</si>
  <si>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</si>
  <si>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</si>
  <si>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1: Ineffective</t>
  </si>
  <si>
    <t>water areas</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</si>
  <si>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</si>
  <si>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</si>
  <si>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</si>
  <si>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</si>
  <si>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</si>
  <si>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</si>
  <si>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Catchment area/Watershed/Aquifer</t>
  </si>
  <si>
    <t>ha rehabilitated</t>
  </si>
  <si>
    <t>2: Partially effective</t>
  </si>
  <si>
    <t>Cultivated land/Agricultural land</t>
  </si>
  <si>
    <t>Rangelands</t>
  </si>
  <si>
    <t>Forests</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</si>
  <si>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</si>
  <si>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</si>
  <si>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</si>
  <si>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</si>
  <si>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</si>
  <si>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</si>
  <si>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1: No improvement</t>
  </si>
  <si>
    <t>4: High improvement</t>
  </si>
  <si>
    <t>3: Moderate improvement</t>
  </si>
  <si>
    <t>Indicator 6.2: Increase in targeted population's sustained climate-resilient alternative livelihoods</t>
  </si>
  <si>
    <t>% increase in income level vis-à-vis baseline</t>
  </si>
  <si>
    <t>Alternate Source</t>
  </si>
  <si>
    <t>From 0 to 0.5%</t>
  </si>
  <si>
    <t>Agricultural-related</t>
  </si>
  <si>
    <t>From 10% to 20%</t>
  </si>
  <si>
    <t>Livestock production</t>
  </si>
  <si>
    <t>From 5% to 10%</t>
  </si>
  <si>
    <t>Forestry</t>
  </si>
  <si>
    <t>From 1% to 5%</t>
  </si>
  <si>
    <t>Handicrafts</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</si>
  <si>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</si>
  <si>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</si>
  <si>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</si>
  <si>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</si>
  <si>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</si>
  <si>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Adaptation strategies</t>
  </si>
  <si>
    <t>Community-based adaptation</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</si>
  <si>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</si>
  <si>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</si>
  <si>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</si>
  <si>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</si>
  <si>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</si>
  <si>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</si>
  <si>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</si>
  <si>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3: Some</t>
  </si>
  <si>
    <t>4: Most</t>
  </si>
  <si>
    <t>Output 7:Improved integration of climate-resilience strategies into country development plans</t>
  </si>
  <si>
    <t>Indicator 7.1: No. of policies introduced or adjusted to address climate change risks</t>
  </si>
  <si>
    <t>No. of Policies introduced or adjusted</t>
  </si>
  <si>
    <t>National</t>
  </si>
  <si>
    <t>Environmental policy</t>
  </si>
  <si>
    <t>Indicator 7.2: No. of targeted development strategies with incorporated climate change priorities enforced</t>
  </si>
  <si>
    <t>No. of Development strategies</t>
  </si>
  <si>
    <t>Regulation</t>
  </si>
  <si>
    <t>Effectiveness</t>
  </si>
  <si>
    <t>1: Not enforced (No elements implemented)</t>
  </si>
  <si>
    <t>4: Enforced (Most elements implemented)</t>
  </si>
  <si>
    <t>4: Effective</t>
  </si>
  <si>
    <t>5: Very effective</t>
  </si>
  <si>
    <t>Glacier lake outburst flood</t>
  </si>
  <si>
    <t>Inland flooding</t>
  </si>
  <si>
    <t>fr</t>
  </si>
  <si>
    <t>biological assets</t>
  </si>
  <si>
    <t>Company policy</t>
  </si>
  <si>
    <t>5: Fully enforced (All elements implemented)</t>
  </si>
  <si>
    <t>Salinization</t>
  </si>
  <si>
    <t>Decrease</t>
  </si>
  <si>
    <t>land</t>
  </si>
  <si>
    <t>Communication &amp; Information policy</t>
  </si>
  <si>
    <t>Drought</t>
  </si>
  <si>
    <t>Same</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</si>
  <si>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</si>
  <si>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</si>
  <si>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</si>
  <si>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</si>
  <si>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</si>
  <si>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</si>
  <si>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</si>
  <si>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</si>
  <si>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</si>
  <si>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</si>
  <si>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</si>
  <si>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</si>
  <si>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Financial capital</t>
  </si>
  <si>
    <t>Storm surge</t>
  </si>
  <si>
    <t>Please choose</t>
  </si>
  <si>
    <t>enhanced level of protection</t>
  </si>
  <si>
    <t>Education policy</t>
  </si>
  <si>
    <t>Human capital</t>
  </si>
  <si>
    <t>Hurricane</t>
  </si>
  <si>
    <t>Selected</t>
  </si>
  <si>
    <t>Aquaculture</t>
  </si>
  <si>
    <t>Physical capital</t>
  </si>
  <si>
    <t>Not relevant</t>
  </si>
  <si>
    <t>5: All (Fully integrated)</t>
  </si>
  <si>
    <t>Construction/repairing business</t>
  </si>
  <si>
    <t>Social capital</t>
  </si>
  <si>
    <t>Cultivation</t>
  </si>
  <si>
    <t>Natural capital</t>
  </si>
  <si>
    <t>Fishing</t>
  </si>
  <si>
    <t>Personal capital</t>
  </si>
  <si>
    <t>Select</t>
  </si>
  <si>
    <t>5: All</t>
  </si>
  <si>
    <t>2: Most not integrated</t>
  </si>
  <si>
    <t>4: Almost all</t>
  </si>
  <si>
    <t>Private</t>
  </si>
  <si>
    <t>Multi-community</t>
  </si>
  <si>
    <t>1: None</t>
  </si>
  <si>
    <t>3: Half</t>
  </si>
  <si>
    <t>Departmental</t>
  </si>
  <si>
    <t>Coastal management</t>
  </si>
  <si>
    <t>2: Some</t>
  </si>
  <si>
    <t>NGO</t>
  </si>
  <si>
    <t>Manufacturing</t>
  </si>
  <si>
    <t>5: Very high improvement</t>
  </si>
  <si>
    <t>Established</t>
  </si>
  <si>
    <t>Food security</t>
  </si>
  <si>
    <t>other</t>
  </si>
  <si>
    <t>Maintained</t>
  </si>
  <si>
    <t xml:space="preserve">Health </t>
  </si>
  <si>
    <t>Services</t>
  </si>
  <si>
    <t>Regional</t>
  </si>
  <si>
    <t>Improved</t>
  </si>
  <si>
    <t>Urban development</t>
  </si>
  <si>
    <t>Tourism-related</t>
  </si>
  <si>
    <t>2: Limited improvement</t>
  </si>
  <si>
    <t>Trading</t>
  </si>
  <si>
    <t>1 -generated information is irrelevant, and neither the stakeholders reached nor the timeframe managed were achieved</t>
  </si>
  <si>
    <t>1: No info transferred on time</t>
  </si>
  <si>
    <t>Roads</t>
  </si>
  <si>
    <t>NIE</t>
  </si>
  <si>
    <t>2 -the existence of some challenge in any of the three aspects of the indicator (generation of dissemination, stakeholders reached or timeframe managed)</t>
  </si>
  <si>
    <t>2: Somewhat info transferred</t>
  </si>
  <si>
    <t>4: Mostly aware</t>
  </si>
  <si>
    <t>4: Mostly responsive (Most defined elements)</t>
  </si>
  <si>
    <t>4: Mostly Improved</t>
  </si>
  <si>
    <t>Gov Buildings</t>
  </si>
  <si>
    <t>Latin America and Caribbean</t>
  </si>
  <si>
    <t>RIE</t>
  </si>
  <si>
    <t>3 -relevant information is generated and disseminated to all identified stakeholders on timely basis</t>
  </si>
  <si>
    <t>3: Info transferred on time</t>
  </si>
  <si>
    <t>2: Low capacity</t>
  </si>
  <si>
    <t>3: Moderately responsive (Some defined elements)</t>
  </si>
  <si>
    <t>3: Moderately improved</t>
  </si>
  <si>
    <t>Causeways</t>
  </si>
  <si>
    <t>3: Moderately effective</t>
  </si>
  <si>
    <t>Africa</t>
  </si>
  <si>
    <t>2: Partially responsive (Lacks most elements)</t>
  </si>
  <si>
    <t>2: Somewhat improved</t>
  </si>
  <si>
    <t>Airports</t>
  </si>
  <si>
    <t>Eastern Europe</t>
  </si>
  <si>
    <t>1: Aware of neither</t>
  </si>
  <si>
    <t>Schools</t>
  </si>
  <si>
    <t>ha protected</t>
  </si>
  <si>
    <t>Training Centres</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</si>
  <si>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</si>
  <si>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</si>
  <si>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</si>
  <si>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</si>
  <si>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</si>
  <si>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</si>
  <si>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</si>
  <si>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</si>
  <si>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</si>
  <si>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</si>
  <si>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</si>
  <si>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</si>
  <si>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</si>
  <si>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</si>
  <si>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</si>
  <si>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</si>
  <si>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</si>
  <si>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Armenia</t>
  </si>
  <si>
    <t>4: Response capability</t>
  </si>
  <si>
    <t>Supporting livelihoods</t>
  </si>
  <si>
    <r>
      <t xml:space="preserve">2: Physical asset </t>
    </r>
    <r>
      <rPr>
        <i/>
        <sz val="11"/>
        <color indexed="8"/>
        <rFont val="Calibri"/>
        <family val="2"/>
      </rPr>
      <t>(produced/improved/strenghtened)</t>
    </r>
  </si>
  <si>
    <t>Antigua and Barbuda</t>
  </si>
  <si>
    <t>Mangroves</t>
  </si>
  <si>
    <t>Mangrove reforestation</t>
  </si>
  <si>
    <t>Azerbaijan</t>
  </si>
  <si>
    <t>Coasts</t>
  </si>
  <si>
    <t>Energy policy</t>
  </si>
  <si>
    <t>Coastal drainage and infrastructure</t>
  </si>
  <si>
    <t>Burundi</t>
  </si>
  <si>
    <t>From 0.5 to 1%</t>
  </si>
  <si>
    <t>Irrigation system</t>
  </si>
  <si>
    <t>Benin</t>
  </si>
  <si>
    <t>Foreign policy</t>
  </si>
  <si>
    <t>Burkina Faso</t>
  </si>
  <si>
    <t>Health policy</t>
  </si>
  <si>
    <t>Erosion control</t>
  </si>
  <si>
    <t>Bangladesh</t>
  </si>
  <si>
    <t>Protected areas/National parks</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</si>
  <si>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</si>
  <si>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</si>
  <si>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</si>
  <si>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</si>
  <si>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</si>
  <si>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</si>
  <si>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</si>
  <si>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</si>
  <si>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</si>
  <si>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</si>
  <si>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</si>
  <si>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</si>
  <si>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</si>
  <si>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</si>
  <si>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</si>
  <si>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</si>
  <si>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</si>
  <si>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</si>
  <si>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</si>
  <si>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</si>
  <si>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</si>
  <si>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</si>
  <si>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</si>
  <si>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</si>
  <si>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</si>
  <si>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</si>
  <si>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</si>
  <si>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</si>
  <si>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</si>
  <si>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</si>
  <si>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</si>
  <si>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</si>
  <si>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</si>
  <si>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</si>
  <si>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</si>
  <si>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</si>
  <si>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</si>
  <si>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</si>
  <si>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</si>
  <si>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</si>
  <si>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</si>
  <si>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</si>
  <si>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</si>
  <si>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</si>
  <si>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</si>
  <si>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</si>
  <si>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</si>
  <si>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</si>
  <si>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</si>
  <si>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</si>
  <si>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</si>
  <si>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</si>
  <si>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</si>
  <si>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</si>
  <si>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</si>
  <si>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</si>
  <si>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</si>
  <si>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</si>
  <si>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</si>
  <si>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</si>
  <si>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</si>
  <si>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</si>
  <si>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</si>
  <si>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</si>
  <si>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</si>
  <si>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</si>
  <si>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</si>
  <si>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</si>
  <si>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</si>
  <si>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</si>
  <si>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</si>
  <si>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</si>
  <si>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</si>
  <si>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</si>
  <si>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</si>
  <si>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</si>
  <si>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</si>
  <si>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</si>
  <si>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t>Indicator 1: Relevant threat and hazard information generated and disseminated to stakeholders on a timely basis--</t>
    </r>
    <r>
      <rPr>
        <b/>
        <sz val="11"/>
        <color indexed="12"/>
        <rFont val="Calibri"/>
        <family val="2"/>
      </rPr>
      <t>Not direct coverage of the Project due to responsible parts such as National Agency of Meteorology and Hydrology and Environmental monitoring on Glacier and water monitoring data</t>
    </r>
  </si>
  <si>
    <r>
      <rPr>
        <b/>
        <u val="single"/>
        <sz val="11"/>
        <color indexed="8"/>
        <rFont val="Calibri"/>
        <family val="2"/>
      </rPr>
      <t>Core Indicator</t>
    </r>
    <r>
      <rPr>
        <sz val="11"/>
        <color theme="1"/>
        <rFont val="Calibri"/>
        <family val="2"/>
      </rPr>
      <t xml:space="preserve"> 1.2: No. of Early Warning Systems </t>
    </r>
    <r>
      <rPr>
        <b/>
        <sz val="11"/>
        <color indexed="12"/>
        <rFont val="Calibri"/>
        <family val="2"/>
      </rPr>
      <t>-It is not covered by the project directly but UNDP other project on Disaster mitigation using Early warning system developed for Steppe Fire by networks of Meteorology units at Soums</t>
    </r>
  </si>
  <si>
    <t>Yeruult.B, National project director, Director of the Division of Climate change and International Cooperation of Minister of Environment and Tourism (MET)</t>
  </si>
  <si>
    <t>Progress since inception (Jan.2016-Dec.2016)</t>
  </si>
  <si>
    <t>Sep,2016</t>
  </si>
  <si>
    <t>Water quality is meeting Mongolian standards in two project sites. Annual surface water quality and composition in Kharkhiraa/ Turgen and Ulz Rivers were monitored by  Local Meteorological Office in 2016. Data are collected annually at the same sampling spots, and the emerging average is expected to be compared with the baseline. For the reporting period, water quality parameters did not exceed tolerated limits by National standards. This is likely to be ensured by behavior change of local comminutes including water users, small enterprises, farmers and herders etc resulted from trainings and raising awareness activities of the project.</t>
  </si>
  <si>
    <t xml:space="preserve">Progress: 2 EBA strategies for target river basins, 3 IWRM plans (2 approved in 2014, 1 in 2016); 17 Soum landscape level EBA plans;    </t>
  </si>
  <si>
    <t>It is in process. Considering this emerging need of reflection of risk and vulnerability concerns and EBA approaches into the existing Methodological guidance to develop IWRM Plans developed by MEGDT in 2013, the project initiated an amendment to the guidance and organized a series of discussions among representatives of MET, relevant agencies, universities, NGOs, RBAs and RBCouncils. After series of discussions, it was finalized and submitted to MET for approval.</t>
  </si>
  <si>
    <t>A total of 19 springs (in Kharkhiraa, Turgen 10 and in Ulz 9) were rehabilitated in 2016 applying EbA principles and environmentally sound techniques for increased and safe drinking water supply for local population and livestock, as well as for potential recovery of overgrazed areas.  As a result, length of protected springs was prolonged by 0.4-3 km. Also discharge was increased by 10-15 percent in western target basin while by 2-5 percent in Ulz river basin due to dry summer condition occured in Eastern Mongolia.</t>
  </si>
  <si>
    <t xml:space="preserve">For the reporting period, 3 small scale briquette fuel workshops were newly established in Batnorov, Gurvanzagal and Asgat soums based on local authorities’ requests considering the lack of wood resource for heating. Capacity of each workshop is to produce 20.000 pcs briquettes per day using waste coals and other locally available materials such as dungs and sawdust.  Local EbA communities and operators of heat-only boilers are responsible for operating the workshops. Consumers are appreciated new briquettes with enough heat unit and reasonable cost. Totally 15 local public buildings and approximately 60 soum center households and herder families are using the briquette for heating during the cold season. As a result, coal and wood consumption for fuel was reduced by 25 percent in these 3 soums. </t>
  </si>
  <si>
    <t xml:space="preserve">• Traditional water catchment facility with the volume of 9000 cubic meters for snow and rain water harvesting was constructed in Batnorov soum of Khentii aimag in Ulz river basin with local co-funding. The objective is to irrigate 12 hectare agricultural area during an extended dry season. A total of 18 farmer households are expected to be benefited. 
• Within the scope of piloting water loss reduction technologies, new irrigation channels were installed in Tarialan soum of Uvs aimag. The channel with length of 1400 meter will be used for ensuring water supply of 5 ha fruit and vegetable gardens belonging to 7 entities and 20 households. It contributed to the limitation of uncontrolled and unsustainable water use practices and the change behavior of farmers. 
                                                                                                                    </t>
  </si>
  <si>
    <t>Progress: 910.0 ha since 2013</t>
  </si>
  <si>
    <t>Progress: 1639.2 ha since 2013</t>
  </si>
  <si>
    <t xml:space="preserve">Progress: 19 springs protected since 2014     </t>
  </si>
  <si>
    <t>Progress: 25 springs protected since 2014</t>
  </si>
  <si>
    <t>A total of 19 springs (in Kharkhiraa / Turgen 9 and in Ulz 10) were protected in 2016 applying EbA principles and environmentally sound techniques for increased and safe drinking water supply for local population and livestock, as well as for potential recovery of overgrazed areas. A total of 55,000 ha of remote and abandoned pasture land were supplied with required water resources. The protected springs have been providing more than 6200 rural residents as well as 63,200 livestock’s with drinking water. As a result, more than 78.000 ha overgrazed area was released from pasture use and became able to recover.</t>
  </si>
  <si>
    <t>Currently, 17 soums implementing pasture EbA grazing practices in their territory based on Soum level land use plans considering EbA. approaches. Total area with EbA grazing management reached to 130,000 hectares in Kharkhiraa-Turgen sub river basin and 1066,000 in Ulz river basin.</t>
  </si>
  <si>
    <t xml:space="preserve"> Through reforestation of additional areas of 31.5 ha with project support, improved forest management area is increased to 267.5 ha together with the baseline of 226 ha forested areas with reforestation and area of cleaning and thinning. </t>
  </si>
  <si>
    <t xml:space="preserve">Through reforestation of additional areas of 10ha with the project support, improved forest management area was increased to 288,5 ha together with the baseline of 226 ha forested areas with reforestation and area of cleaning and thinning. </t>
  </si>
  <si>
    <t>Progress: 288.5 ha since 2012</t>
  </si>
  <si>
    <t>For the reporting period, a total of 59 Small Enterprises/EbA groups including 50 Small Grantees,  6 tree nurseries and agricultures farmers , and 3 briquette producers were newly established</t>
  </si>
  <si>
    <t>Previously established Glacier Observation Post in Turgen Mountains and other 6 surface water monitoring posts are in smooth operation. Monthly measurements during warm season were conducted at the Glacier post in 2016  (July, August, September, October). Observation data of Glacier and water monitoring post was regularly uploaded into the National Hydro-Meteorological database for research and proper desicion making.</t>
  </si>
  <si>
    <t>Previously established Glacier Observation Post in Turgen Mountains is in smooth operation. Gathered data is being analyzed by relevant research institutions for further use of determining state of ecosystem trends, climate change impacts, risks, and vulnerability and adaptation options.  According to measurement data, Glacier melted by 2.8m compared to the same time of the last year. The cumulative amount for last 3 years is 5.87 m.</t>
  </si>
  <si>
    <t>Progress:                                            115 experts and locals in 2016</t>
  </si>
  <si>
    <t xml:space="preserve">Policy documents (EbA guidance and IWRM Plans etc) developed by the project are used as important reference and sources for decision makers. For the reporting period, a law on crop production was approved by the Parliament. Through the consistent efforts and recommendations of the project, the law highlighted the potential ways in supporting and investing snow and rain water harvesting and water saving initiatives. In addition, the project is cooperating with WWF Mongolia on mapping and delineating borders of riparian areas in Mongolia. The map is expected to be important reference for decision makers for soum level sustainable land use planning and mineral exploitations. Moreover, it is expected to be as source material for concepts to free riparian areas from mining activity considering their ecological importance. </t>
  </si>
  <si>
    <t xml:space="preserve">Currently, 17 soums initiated pasture rotation and other EbA grazing practices in their territory. Activities consist of pasture irrigation through spring protection, well rehabilitation and established water harvesting structures. Total area with improved pasture land management amounts to 130,000 ha in Kharkhiraa, Turgen and 1066,000 ha Ulz river basin respectively. </t>
  </si>
  <si>
    <t xml:space="preserve">For the reporting period, the government budget amount spent for implementing IWRM and EbA measures is approximately 551,000$ for 2 target river basins. It amounts for 28.1% of the total budget of 2 target river basins. </t>
  </si>
  <si>
    <t>Progress:1,781,000$ accumulated since 2014</t>
  </si>
  <si>
    <r>
      <rPr>
        <b/>
        <sz val="11"/>
        <color indexed="12"/>
        <rFont val="Times New Roman"/>
        <family val="1"/>
      </rPr>
      <t>It is an implementation process</t>
    </r>
    <r>
      <rPr>
        <sz val="11"/>
        <color indexed="12"/>
        <rFont val="Times New Roman"/>
        <family val="1"/>
      </rPr>
      <t xml:space="preserve">. Currently 22 policy plans are under implementation. For the reporting period, the achievements of  previously approved plans were evaluated by project stakeholders including representatives of local authorities and project soum coordinators. As per their evaluation, the current stastus of implementation of soum EbA Plans is approximately 80-90% since the plans were approved. As one of the most prioritized topics, EbA grazing management was introduced and implemented in 17 soums covering 1,090,000 hectare areas. In addition, Soum authorities are working to realize their commitments with regards to specific topics such as rehabilitation of broken channels and establishment of small scale traditional water catchments. In 2016, an abandoned water channel in Sagil soum of Uvs aimag was rehabilitated with co-funding of soum Government under the guidance of project consultants with the involvement of members of local Water User Group. Moreover, 3 rain and snow water harvesting structures were established in Turgun and Batnorov soums based on pilot design drawing developed in previous years. Three IWRM Plans for Kharkhiraa-Turgen sub river basin and Ulz and Uvs lake-Tes river basin  are in implementation. For the reporting period, the government budget amount spent for implementing IWRM and EbA measures is approximately 551,000$ for 2 target river basins. It amounts for 28.1% of the total budget of 2 target river basins. </t>
    </r>
  </si>
  <si>
    <t>4 soums level and 1 aimag level “Water user’s group" (WUG) NGOs were and operational</t>
  </si>
  <si>
    <t>For the reporting period, 6 smal scale tree nurseries covering 9.5 ha areas were established in cooperation with local EbA community groups. The project local trainers organized series of on-site trainings regarding to tree and strawberry planting, greenhouse farming, irrigation technologies etc. In addition to that, several reforestation and forest management activities were conducted in target areas with the State funding such as 910.0ha in Kharkhiraa, Turgen river basin and 1639.2ha in Ulz river basin. The project trainers and local adaptation groups actively involved in these activities.</t>
  </si>
  <si>
    <t>For the reporting period, the project continued technical support to two RBAs. Two target RBAs and Environmental Departments of Uvs aimag were involved in Small Grants. In addition, the project organized a National workshop named "Water is a key to development" with the objective of replicating the project best practices all 21 RBAs at Nationwide. As a result, capacity of experts of RBAs were strengthened with regard to water saving and harvesting techniques and other local EbA measures. Also, the workshop enabled to participants to exchange their views and experiences of IWRM implementation issues and challenges and tackling ways. During the workshop the project introduced the requirements and draft amendments on reflecting Climate change risk concerns to the existing guidance titled “Methodological guidance to develop IWRM Plan “developed by the MEGDT for discussion. The workshop participants actively provided recommendation and feedbacks to the improvement of the draft amendments. According to the new amendments to the guideline, the risk and vulnerability assessment of climate change impacts and EbA approaches will be prioritized in the development of IWRM Plans. As per guidelines, aimag Governors expected to have more responsibilities and duties to deal with EbA measures in their localities such as spring protection, riparian area rehabilitations and EbA grazing management as well as establishment of snow and water harvesting structures.</t>
  </si>
  <si>
    <t>For the reporting period, the project developed draft amendments on “Methodological guidance to develop IWRM Plan “ of MET. The objective is to reflect Climate change risk concerns to the guidance.  According to the new amendments to the guideline, the risk and vulnerability assessment of climate change impacts and EbA approaches will be prioritized in the development of IWRM Plans. As per guidelines, aimag Governors expected to have more responsibilities and duties to deal with EbA measures in their localities such as spring protection, riparian area rehabilitations and EbA grazing management as well as establishment of snow and water harvesting structures.</t>
  </si>
  <si>
    <t>Review on implementation status of IWRM plans in two target basins</t>
  </si>
  <si>
    <t xml:space="preserve">For the reporting period, the project continued technical support to two RBAs. The project organized a National workshop named "Water is a key to development" with the objective of replicating the project best practices all 21 RBAs at Nationwide. As a result, capacity of experts of RBAs were strengthened with regard to water saving and harvesting techniques and other local EbA measures. Also, the workshop enabled to RBAs to exchange their views and to introduce the current status of their IWRM Plans and share experiences of IWRM implementation issues and challenges and tackling ways. </t>
  </si>
  <si>
    <t xml:space="preserve">Increase public awareness about climate change adaptation &amp; EbA through advocacy events, publication release and media </t>
  </si>
  <si>
    <t xml:space="preserve">In view of the World Environment Day, the 2016 competition on the best environmental media products was jointly organized by the Press Institute of Mongolia MET. The competition aimed at promoting and inspiring the coverage of environmental journalism in Mongolia, bringing environmental concerns to the attention of decision makers, raising awareness and fostering debate on those issues. A total of 9 media products were received from which the best 3 were awarded. The media products will be used for in the future advocacy events for environmental education of Mongolian journalists. </t>
  </si>
  <si>
    <t>Replication of best practice of  Eco-club of Bayandun soum, Dornod aimag to western target areas</t>
  </si>
  <si>
    <t xml:space="preserve">Organize public awareness events on fire prevention </t>
  </si>
  <si>
    <t xml:space="preserve">In order to strengthen the capacity for steppe fire (main sort of natural disaster occurring in eastern steppe) prevention and mitigation, two series of regional on-site trainings were organized in cooperation with UNDP Disaster risk reduction project. 218 local persons attended in the training from 15 target soums of Selenge, Tuv, Bulgan, Khentii, Dornod aimags prone to fire risk. As a result of the training, local trainers were prepared with strong practical skills &amp; techniques to prevent and mitigate steppe and forest fire. In addition, participants exchanged their experience of firefighting. As a follow up, trained persons acted as trainers in their localities after they returned. </t>
  </si>
  <si>
    <t>1 traditional water harvesting atchment, 1 irrigation channel established, 2 traditional small scale water harvesting structure constructed by local trainees.</t>
  </si>
  <si>
    <t xml:space="preserve">For the reporting period, 6 engineered wells were repaired in Ulz river basin. Wells for repairing were selected based on their location of importance for endangered species such as White-naped Crane and Mongolian Gazelle in eastern region. Through repaired wells, a total of 12,300 ha of abandoned and remote pasture emerged to be re-used for livestock husbandry and a total of 7,200 ha were freed for grazing of wild animals. The number of beneficiers is more than 100 herders. </t>
  </si>
  <si>
    <t xml:space="preserve">For the reporting period, samples taken from 12 monitoring points were analyzed at the Soil laborotary of  Center of Desertification study, Institute of Geo-ecology and Geography. A total of 72 samples were taken from the top layer of soils at the points with 6 frequency. More specifically, soil compaction were defined as average of 6 samples taken from a depth of 0-10sm. In addiiton, soil aggregates were defined at the same depth  through  proportion of particles with different sizes &gt;1.0, 1.0.-0.5, 0.5-0.1 and &lt;0.1mm.  Declines for both of soil compactions and proportion of small particles in size (below 0.1mm) indicate  certain improvement of soil properties. In contrast, increase in proportion of particles with size above 0.1 mm show improvement of  soil potentials to stand for wind erosion. According to the latest findings of the laboratory, there are some positive changes and improvements on defined soil properties. </t>
  </si>
  <si>
    <t>1,10</t>
  </si>
  <si>
    <t>1,14</t>
  </si>
  <si>
    <t>&gt;1,0mm -57.5%                      1.0-0.5mm-30.4%                      0.5-0.1mm-9.6 %                    &lt;0.1mm-2.4%</t>
  </si>
  <si>
    <t>&gt;1,0mm-56.5 %                     1.0-0.5mm-20.8 %                    0.5-0.1mm-7.7%                    &lt;0.1mm-15.0%</t>
  </si>
  <si>
    <t>&gt;1,00mm-49.5 %                     1.0-0.5mm-20.5%                     0.5-0.1 mm-9.2%                     &lt;0.1mm-20.7%</t>
  </si>
  <si>
    <t>&gt;1,0mm-52.4%                                                                                         1.0-0.5mm-25.1 %                                                                                                                            0.5-0.1mm-7.8%                                                                                   &lt;0.1mm-14.7%</t>
  </si>
  <si>
    <t>&gt;1,0mm-56.4 %                    1.0-0.5mm-22.3%                     0.5-0.1mm-7.7%                    &lt;0.1mm-13.6%</t>
  </si>
  <si>
    <t>Oyunkhorol D., Parliament member, Minister of Environment and Tourism</t>
  </si>
  <si>
    <t>oyunkhorol@mne.gov.mn</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</si>
  <si>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</si>
  <si>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Priority topics specified in policy documents will be realized successfully at local level</t>
  </si>
  <si>
    <t xml:space="preserve">For the reporting period, relevant stakeholders including RBAs and RBCs, WUGs and school teachers and NGOs etc were involved in 6 types of trainings and discussion workshops organized by the project including water saving and rain&amp; snow harvesting techniques, water quality monitoring and water loss reduction technologies and legal regulations with regard to IWRM etc. Through these activities, 365 local persons obtained/improved the required knowledge and skill on above mentioned topics. 
</t>
  </si>
  <si>
    <t xml:space="preserve">yeruult@mne.gov.mn </t>
  </si>
  <si>
    <t>According to the MTR recommendation 7, an assessment of reducing evapotranspiration in Water Harvesting Schemes in project target areas was conducted. The objective is to assess evapotranspiration rates at both sites with and without interventions based on internationally recognized methodologies and propose relevant measures. As a result, several new technologies were recommended aimed at reducing evapotranspiration in channel irrigation, irrigated crop lands and water harvesting systems to local WUGs.</t>
  </si>
  <si>
    <t xml:space="preserve">Support  on reflection of EBA principles, Climate change vulnerability and risk assessment  into the guideline for IWRM plan development for further approval  policy making for the Basins. </t>
  </si>
  <si>
    <t>Biodata were collected , analyzed and informed the Wild animal and vegetation monitoring database of MET.</t>
  </si>
  <si>
    <t xml:space="preserve">Monitoring on evapotranspiration rate of agriculture irrigation was carried out using internationally recognized approaches </t>
  </si>
  <si>
    <t xml:space="preserve">Marmots were reintroduced in Bayan-Ul and Tsagaan-Ovoo soums of Dornod aimag in cooperation with the Institute of General and Experimental Biology </t>
  </si>
  <si>
    <t>Decreased fuel consumption through 3 small scale briquette workshops by local public service buildings for heating</t>
  </si>
  <si>
    <t xml:space="preserve">Newly established RBCs in two target basins are fully operational. For the reporting period, members of RBCs were involved in a series of on-site trainings organized by the project including water saving and rain&amp; snow harvesting techniques etc. As a result, a total of 45 local trainers/resource persons were prepared to transfer their obtained knowledge to water users in their locality. Currently, 4 soum level and 1 aimag level WUGs are operational. The newly establishment of Water User Groups (WUGs) are playing an important roles in ensuring the proper water consumption and allocation based on their negotiations. For the reporting period, the established WUGs developed  and approved their annual work plan and internal regulations on establishing of revolving fund for ensuring financial sustainability. Moreover, a total of 70 staffs of 7 soums officials were trained in water loss reduction technologies and relevant legal regulations with regard to IWRM. </t>
  </si>
  <si>
    <t xml:space="preserve">       0.11/0.01                          (at Ulz -Bayan-Uul &amp; Chuluunkhoroot)  </t>
  </si>
  <si>
    <t xml:space="preserve">   0.20/0.01                               (at Ulz -Bayan-Uul &amp; Chuluunkhoroot)  </t>
  </si>
  <si>
    <t xml:space="preserve">       0.38/0.02                        (at Ulz -Bayan-Uul &amp; Chuluunkhoroot)  </t>
  </si>
  <si>
    <t>Same as 2015</t>
  </si>
  <si>
    <t>342, 000 ha</t>
  </si>
  <si>
    <t xml:space="preserve"> Progress: 18 accumulated since 2013</t>
  </si>
  <si>
    <t>Progress:1066,000 ha since 2014</t>
  </si>
  <si>
    <t>Progress: 130,000 ha since 2014</t>
  </si>
  <si>
    <r>
      <t>Progress:</t>
    </r>
    <r>
      <rPr>
        <b/>
        <sz val="11"/>
        <color indexed="48"/>
        <rFont val="Times New Roman"/>
        <family val="1"/>
      </rPr>
      <t xml:space="preserve"> 3  </t>
    </r>
    <r>
      <rPr>
        <sz val="11"/>
        <color indexed="48"/>
        <rFont val="Times New Roman"/>
        <family val="1"/>
      </rPr>
      <t>traditional rain and snow melts harvesting structure,</t>
    </r>
    <r>
      <rPr>
        <b/>
        <sz val="11"/>
        <color indexed="48"/>
        <rFont val="Times New Roman"/>
        <family val="1"/>
      </rPr>
      <t xml:space="preserve"> 1 </t>
    </r>
    <r>
      <rPr>
        <sz val="11"/>
        <color indexed="48"/>
        <rFont val="Times New Roman"/>
        <family val="1"/>
      </rPr>
      <t xml:space="preserve">small scale engineering water catchment, </t>
    </r>
    <r>
      <rPr>
        <b/>
        <sz val="11"/>
        <color indexed="48"/>
        <rFont val="Times New Roman"/>
        <family val="1"/>
      </rPr>
      <t xml:space="preserve">2 </t>
    </r>
    <r>
      <rPr>
        <sz val="11"/>
        <color indexed="48"/>
        <rFont val="Times New Roman"/>
        <family val="1"/>
      </rPr>
      <t xml:space="preserve">water channel, </t>
    </r>
    <r>
      <rPr>
        <b/>
        <sz val="11"/>
        <color indexed="48"/>
        <rFont val="Times New Roman"/>
        <family val="1"/>
      </rPr>
      <t xml:space="preserve">1 </t>
    </r>
    <r>
      <rPr>
        <sz val="11"/>
        <color indexed="48"/>
        <rFont val="Times New Roman"/>
        <family val="1"/>
      </rPr>
      <t>small scale reservior established</t>
    </r>
  </si>
  <si>
    <t>progress: 149 Small Enterprises since 2014</t>
  </si>
  <si>
    <t xml:space="preserve">Currently 22 policy plans are under implementation. As per stakeholders’ evaluation, the status of implementation is 80-90%. As one of the most prioritized topics, EbA grazing management was introduced and implemented in 17 soums covering 1,090,000 hectare areas. Within the scope of piloting water loss reduction technologies, new irrigation channels were installed in Tarialan soum of Uvs aimag. The channel with length of 1400 meter will be used for ensuring water supply of 5 ha fruit and vegetable gardens belonging to 7 entities and 20 households. It contributed to the limitation of uncontrolled and unsustainable water use practices and the change behavior of farmers. Moreover, 1 rain and snow water harvesting structures was established in Batnorov soums based on pilot design drawing developed in previous years. 
Bio-monitoring was regularly continued. Through 24 bio-monitoring trips, 118 data added into the Wild life and vegetation monitoring database of MET. It significantly contributes to enrichment of the state environmental database on animal and vegetation for research and biodiversity conservation management and used for planning and update of policies. 
</t>
  </si>
  <si>
    <t xml:space="preserve">For the reporting period, the project initiated the 2nd stage Small Grant program for local communities in all 17 target soums as well as additionally 7 soums of Zavkhan, Khuvsgul, and Khentii aimags for replication purpose. Totally, 50 small enterprises received Small Grants including adaptation groups, cooperatives, environmental NGOs. Activities granted in 2016 are mainly related to disaster risk reduction and water harvesting structure creation as well as improving agricultural production and increasing water use efficiency and restoring ecosystem resilience through rehabilitation of riparian area and reforestation. A total of 46.7% (147 women) of all 315 beneficiaries of Small Grant projects to be implemented in 2016 is women. Among all the beneficiaries, 24 women and 6 men are disabled. Also there is 25 female headed and 7 men headed as well as 145 low income households in local community groups received Small Grants </t>
  </si>
  <si>
    <t>Proposals on extension of PAs upstreams of Ulz (102,563.32ha) and Tes Rivers (~369,466 ha) and Khukh Lake (~95,402.9 ha) were approved by the Representatives Khurals of respective aimags (Khuvsgul, Zavkhan, Uvs, Khentii and Dornod). Proposals were submitted to MEGDT in 2014. MEGDT is further processing the proposals for submission to the Cabinet and to Parliament for approval. The process is still pending. For the reporting period, previously 120 trained voluntary rangers were involved in the advanced level of training on reintroduction and monitoring techniques of marmot. The training was organized under the technical and methodological guidance of the experts of the Institute of General and Experimental Biology, Mongolian Academy of Sciences. As a result, participants gained required knowledge and skills of regular animal monitoring and data collection and uploading data to Environmental Database. In addition, the project provided methodological assistance to local authority of Norovlin soum of Khentii aimag in establishment of local protected area covering 30.000 hectare. As a resulst, illegal logging and hunting of marmots are expected to be ceased in the protected zone.</t>
  </si>
  <si>
    <t xml:space="preserve">Progress: 44 springs as accumulated since 2014; lenth of protected springs prolonged by 0.4 to 3 kms. Discharge increased by 10-15% in west, 2-5% in Ulz RB. </t>
  </si>
  <si>
    <t xml:space="preserve">Technology transfer on water saving was continued for the reporting period. In 2016, drip irrigation systems with water meters were installed in 6 new soums in the neiborhood of the 2 target river basins in order to replicate the project best practices. EbA community members were involved in a series of on the ground trainings under the guidance of locally prepared trainers. Trained farmers will be responsible for keeping records on water consumption in order to compare efficiency of drip and regular irrigation systems. Collected data will be used for further replication. According to the assessment conducted by the project consultant, drip irrigated lands used 2 times less labor and water as used to be. </t>
  </si>
  <si>
    <t>2.5c</t>
  </si>
  <si>
    <t>2.5a</t>
  </si>
  <si>
    <t>2.5b</t>
  </si>
  <si>
    <t xml:space="preserve">Newly established RBAs in two target basins are fully operational. For the reporting period, the project continued technical support to the two RBAs. In 2016, the project organized a series of consultative and extended workshops in cooperation with MET with the objective of replicating the project best practices in all 21 RBAs nationwide. A total of 210 delegates attended the workshops. As a result, capacity of experts of RBAs were strengthened with regard to water saving and harvesting techniques and other local EbA measures. Also, the workshop enabled exchange of views and experiences on IWRM implementation issues and challenges and tackling ways for participants. </t>
  </si>
  <si>
    <t xml:space="preserve">Proposals on extension of PAs upstreams of Ulz (102,563.32ha) and Tes Rivers (~369,466 ha) and Khukh Lake (~95,402.9 ha) were approved by the Representatives Khurals of respective aimags (Khuvsgul, Zavkhan, Uvs, Khentii and Dornod). Proposals were submitted to MEGDT in 2014. MEGDT is further processing the proposals for submission to the Cabinet and to Parliament for approval. The process is still pending due to the Parliament election held in 2016 and establishment of new structure of the Government of Mongolia.                                                                                                                                         The project supported curriculum for two credit hours titled  “Climate change&amp; EbA” officially integrated into the bachelor programme of the Mongolian National University of Education (MNUE)  has been updated and now (2016) officially adopted for the programme of Masters students.  </t>
  </si>
  <si>
    <t>3.5.1</t>
  </si>
  <si>
    <t>3.5.2</t>
  </si>
  <si>
    <t xml:space="preserve">Steps Taken to Mitigate Risk </t>
  </si>
  <si>
    <t xml:space="preserve">There was approximately a 2 month delay in approvals of procurement process and payments of professional services in the 3rd Quarter of 2016 due to the structural changes made at the Ministry of Environment and Tourism in relation to the Parliament election held in June, 2016. It took 45 days to appoint a new National Project Director (NPD) and alternative NPD for the Project. During that time, most of the planned activities (bids, procurements, payments and wage etc) were pending on approval status.  
Considering the situation, the project team attempted to keep smoothness and sustainability of activities that had already started by having regular monitoring and ensuring that the procurement processes were finalized for the next stage of approvals and ready to proceed as soon as the new NPD was confirmed. 
</t>
  </si>
  <si>
    <t xml:space="preserve">For the reporting period, the annual work plan (AWP2016) was revised by lowering the budget planned for 2016 due to the deficiency of funds. Activities totaling approximately US$100,000 were shifted to 2017 such as establishment of pilot and small scale workshop to prepare seeds, advanced training on sustainable pastoral management, supports for WUGs activity, the 2nd installment of Small Grant etc. In overall the shifted activities will not affect the Project efficiency and progress.
For the reporting period, the project technical committee meeting (PTM) was organized twice as planned. During the meeting, PTM’ members provided valuable recommendations on number of research oriented works, assessments as well as field level activities including design and priority approaches for evapotranspiration rate assessment, construction design of irrigation channels and ponds etc. As a result, the quality level of these works was improved using the scientific approaches.
</t>
  </si>
  <si>
    <r>
      <rPr>
        <b/>
        <sz val="9.5"/>
        <rFont val="Microsoft Sans Serif"/>
        <family val="2"/>
      </rPr>
      <t>1.1.</t>
    </r>
    <r>
      <rPr>
        <sz val="9.5"/>
        <rFont val="Microsoft Sans Serif"/>
        <family val="2"/>
      </rPr>
      <t xml:space="preserve"> No. and type of projects that conduct and update risk and vulnerability assessments                                                                                      </t>
    </r>
    <r>
      <rPr>
        <b/>
        <sz val="9.5"/>
        <rFont val="Microsoft Sans Serif"/>
        <family val="2"/>
      </rPr>
      <t xml:space="preserve">1.2. </t>
    </r>
    <r>
      <rPr>
        <sz val="9.5"/>
        <rFont val="Microsoft Sans Serif"/>
        <family val="2"/>
      </rPr>
      <t xml:space="preserve">Development of early warning systems
</t>
    </r>
    <r>
      <rPr>
        <b/>
        <sz val="9.5"/>
        <rFont val="Microsoft Sans Serif"/>
        <family val="2"/>
      </rPr>
      <t>2.1.1.</t>
    </r>
    <r>
      <rPr>
        <sz val="9.5"/>
        <rFont val="Microsoft Sans Serif"/>
        <family val="2"/>
      </rPr>
      <t xml:space="preserve"> No. of staff trained to respond to, and mitigate impacts of, climate-related events
</t>
    </r>
    <r>
      <rPr>
        <b/>
        <sz val="9.5"/>
        <rFont val="Microsoft Sans Serif"/>
        <family val="2"/>
      </rPr>
      <t>2.1.2.</t>
    </r>
    <r>
      <rPr>
        <sz val="9.5"/>
        <rFont val="Microsoft Sans Serif"/>
        <family val="2"/>
      </rPr>
      <t xml:space="preserve"> Capacity of staff to respond to, and mitigate impacts of, climate-related events from targeted
institutions increased
</t>
    </r>
    <r>
      <rPr>
        <b/>
        <sz val="9.5"/>
        <rFont val="Microsoft Sans Serif"/>
        <family val="2"/>
      </rPr>
      <t xml:space="preserve">2.2.1. </t>
    </r>
    <r>
      <rPr>
        <sz val="9.5"/>
        <rFont val="Microsoft Sans Serif"/>
        <family val="2"/>
      </rPr>
      <t xml:space="preserve">Percentage of population covered by adequate risk-reduction systems
</t>
    </r>
    <r>
      <rPr>
        <b/>
        <sz val="9.5"/>
        <rFont val="Microsoft Sans Serif"/>
        <family val="2"/>
      </rPr>
      <t>2.2.2.</t>
    </r>
    <r>
      <rPr>
        <sz val="9.5"/>
        <rFont val="Microsoft Sans Serif"/>
        <family val="2"/>
      </rPr>
      <t xml:space="preserve"> No. of people affected by climate variability                                                                                                          </t>
    </r>
    <r>
      <rPr>
        <b/>
        <sz val="9.5"/>
        <rFont val="Microsoft Sans Serif"/>
        <family val="2"/>
      </rPr>
      <t>3.1</t>
    </r>
    <r>
      <rPr>
        <sz val="9.5"/>
        <rFont val="Microsoft Sans Serif"/>
        <family val="2"/>
      </rPr>
      <t xml:space="preserve"> No. and type of risk reduction actions or strategies introduced at local level                                                                                                     </t>
    </r>
    <r>
      <rPr>
        <b/>
        <sz val="9.5"/>
        <rFont val="Microsoft Sans Serif"/>
        <family val="2"/>
      </rPr>
      <t>3.2</t>
    </r>
    <r>
      <rPr>
        <sz val="9.5"/>
        <rFont val="Microsoft Sans Serif"/>
        <family val="2"/>
      </rPr>
      <t xml:space="preserve"> No. of news outlets in the local press and media that have covered the topic                                                                                                    </t>
    </r>
    <r>
      <rPr>
        <b/>
        <sz val="9.5"/>
        <rFont val="Microsoft Sans Serif"/>
        <family val="2"/>
      </rPr>
      <t>4.1.</t>
    </r>
    <r>
      <rPr>
        <sz val="9.5"/>
        <rFont val="Microsoft Sans Serif"/>
        <family val="2"/>
      </rPr>
      <t xml:space="preserve"> No. and type of health or social infrastructure developed or modified to respond to new conditions
resulting from climate variability and change (by type)                                                                                                                                                            </t>
    </r>
    <r>
      <rPr>
        <b/>
        <sz val="9.5"/>
        <rFont val="Microsoft Sans Serif"/>
        <family val="2"/>
      </rPr>
      <t xml:space="preserve">4. 2. </t>
    </r>
    <r>
      <rPr>
        <sz val="9.5"/>
        <rFont val="Microsoft Sans Serif"/>
        <family val="2"/>
      </rPr>
      <t xml:space="preserve">No. of physical assets strengthened or constructed to withstand conditions resulting from climate variability and change (by asset types)                                                                                                                                   </t>
    </r>
    <r>
      <rPr>
        <b/>
        <sz val="9.5"/>
        <rFont val="Microsoft Sans Serif"/>
        <family val="2"/>
      </rPr>
      <t>5.</t>
    </r>
    <r>
      <rPr>
        <sz val="9.5"/>
        <rFont val="Microsoft Sans Serif"/>
        <family val="2"/>
      </rPr>
      <t xml:space="preserve"> No. and type of natural resource assets created, maintained or improved to withstand conditions resulting from climate variability and change (by type of assets)                                                                                                                   </t>
    </r>
    <r>
      <rPr>
        <b/>
        <sz val="9.5"/>
        <rFont val="Microsoft Sans Serif"/>
        <family val="2"/>
      </rPr>
      <t>6.1.</t>
    </r>
    <r>
      <rPr>
        <sz val="9.5"/>
        <rFont val="Microsoft Sans Serif"/>
        <family val="2"/>
      </rPr>
      <t xml:space="preserve"> No. and type of adaptation assets (physical as well as knowledge) created in support of individualor
community-livelihood strategies                                                                                                                                                   </t>
    </r>
    <r>
      <rPr>
        <b/>
        <sz val="9.5"/>
        <rFont val="Microsoft Sans Serif"/>
        <family val="2"/>
      </rPr>
      <t xml:space="preserve">6.2. </t>
    </r>
    <r>
      <rPr>
        <sz val="9.5"/>
        <rFont val="Microsoft Sans Serif"/>
        <family val="2"/>
      </rPr>
      <t xml:space="preserve">Type of income sources for households generated under climate change scenario                                                                                    </t>
    </r>
    <r>
      <rPr>
        <b/>
        <sz val="9.5"/>
        <rFont val="Microsoft Sans Serif"/>
        <family val="2"/>
      </rPr>
      <t xml:space="preserve">7.1. </t>
    </r>
    <r>
      <rPr>
        <sz val="9.5"/>
        <rFont val="Microsoft Sans Serif"/>
        <family val="2"/>
      </rPr>
      <t xml:space="preserve">No., type, and sector of policies introduced or adjusted to address climate change risks                                                                                 </t>
    </r>
    <r>
      <rPr>
        <b/>
        <sz val="9.5"/>
        <rFont val="Microsoft Sans Serif"/>
        <family val="2"/>
      </rPr>
      <t xml:space="preserve">7.2. </t>
    </r>
    <r>
      <rPr>
        <sz val="9.5"/>
        <rFont val="Microsoft Sans Serif"/>
        <family val="2"/>
      </rPr>
      <t>No. or targeted development strategies with incorporated climate change priorities enforced</t>
    </r>
  </si>
  <si>
    <r>
      <rPr>
        <b/>
        <sz val="10"/>
        <rFont val="Microsoft Sans Serif"/>
        <family val="2"/>
      </rPr>
      <t xml:space="preserve">1. </t>
    </r>
    <r>
      <rPr>
        <sz val="10"/>
        <rFont val="Microsoft Sans Serif"/>
        <family val="2"/>
      </rPr>
      <t xml:space="preserve">Relevant threat and hazard information generated and disseminated to stakeholders on a timely basis
</t>
    </r>
    <r>
      <rPr>
        <b/>
        <sz val="10"/>
        <rFont val="Microsoft Sans Serif"/>
        <family val="2"/>
      </rPr>
      <t xml:space="preserve">2.1. </t>
    </r>
    <r>
      <rPr>
        <sz val="10"/>
        <rFont val="Microsoft Sans Serif"/>
        <family val="2"/>
      </rPr>
      <t xml:space="preserve">No. and type of targeted institutions with increased capacity to minimize exposure to climate
variability risks
</t>
    </r>
    <r>
      <rPr>
        <b/>
        <sz val="10"/>
        <rFont val="Microsoft Sans Serif"/>
        <family val="2"/>
      </rPr>
      <t xml:space="preserve">2.2. </t>
    </r>
    <r>
      <rPr>
        <sz val="10"/>
        <rFont val="Microsoft Sans Serif"/>
        <family val="2"/>
      </rPr>
      <t xml:space="preserve">Number of people with reduced risk to extreme weather events
</t>
    </r>
    <r>
      <rPr>
        <b/>
        <sz val="10"/>
        <rFont val="Microsoft Sans Serif"/>
        <family val="2"/>
      </rPr>
      <t>3.1.</t>
    </r>
    <r>
      <rPr>
        <sz val="10"/>
        <rFont val="Microsoft Sans Serif"/>
        <family val="2"/>
      </rPr>
      <t xml:space="preserve"> Percentage of targeted population aware of predicted adverse impacts of climate change, and of
appropriate responses
</t>
    </r>
    <r>
      <rPr>
        <b/>
        <sz val="10"/>
        <rFont val="Microsoft Sans Serif"/>
        <family val="2"/>
      </rPr>
      <t xml:space="preserve">3.2. </t>
    </r>
    <r>
      <rPr>
        <sz val="10"/>
        <rFont val="Microsoft Sans Serif"/>
        <family val="2"/>
      </rPr>
      <t xml:space="preserve">Modification in behavior of targeted population
</t>
    </r>
    <r>
      <rPr>
        <b/>
        <sz val="10"/>
        <rFont val="Microsoft Sans Serif"/>
        <family val="2"/>
      </rPr>
      <t>4.1.</t>
    </r>
    <r>
      <rPr>
        <sz val="10"/>
        <rFont val="Microsoft Sans Serif"/>
        <family val="2"/>
      </rPr>
      <t xml:space="preserve"> Development sectors' services responsive to evolving needs from changing and variable climate                                                                                            </t>
    </r>
    <r>
      <rPr>
        <b/>
        <sz val="10"/>
        <rFont val="Microsoft Sans Serif"/>
        <family val="2"/>
      </rPr>
      <t>4.2.</t>
    </r>
    <r>
      <rPr>
        <sz val="10"/>
        <rFont val="Microsoft Sans Serif"/>
        <family val="2"/>
      </rPr>
      <t xml:space="preserve"> Physical infrastructure improved to withstand climate change and variability-induced stress                                                                                 </t>
    </r>
    <r>
      <rPr>
        <b/>
        <sz val="10"/>
        <rFont val="Microsoft Sans Serif"/>
        <family val="2"/>
      </rPr>
      <t>5.</t>
    </r>
    <r>
      <rPr>
        <sz val="10"/>
        <rFont val="Microsoft Sans Serif"/>
        <family val="2"/>
      </rPr>
      <t xml:space="preserve"> Ecosystem services and natural assets maintained or improved under climate change and variability-induced stress                                                                                                                                                          </t>
    </r>
    <r>
      <rPr>
        <b/>
        <sz val="10"/>
        <rFont val="Microsoft Sans Serif"/>
        <family val="2"/>
      </rPr>
      <t>6.1.</t>
    </r>
    <r>
      <rPr>
        <sz val="10"/>
        <rFont val="Microsoft Sans Serif"/>
        <family val="2"/>
      </rPr>
      <t xml:space="preserve"> Percentage of households and communities having more secure (increased) access to livelihood assets                                                                                                                                                                                                </t>
    </r>
    <r>
      <rPr>
        <b/>
        <sz val="10"/>
        <rFont val="Microsoft Sans Serif"/>
        <family val="2"/>
      </rPr>
      <t xml:space="preserve">6.2. </t>
    </r>
    <r>
      <rPr>
        <sz val="10"/>
        <rFont val="Microsoft Sans Serif"/>
        <family val="2"/>
      </rPr>
      <t xml:space="preserve">Percentage of targeted population with sustained climate-resilient livelihoods                                                                                           </t>
    </r>
    <r>
      <rPr>
        <b/>
        <sz val="10"/>
        <rFont val="Microsoft Sans Serif"/>
        <family val="2"/>
      </rPr>
      <t>7.</t>
    </r>
    <r>
      <rPr>
        <sz val="10"/>
        <rFont val="Microsoft Sans Serif"/>
        <family val="2"/>
      </rPr>
      <t xml:space="preserve"> Climate change priorities are integrated into national development strategy</t>
    </r>
  </si>
  <si>
    <r>
      <rPr>
        <b/>
        <sz val="9.5"/>
        <rFont val="Microsoft Sans Serif"/>
        <family val="2"/>
      </rPr>
      <t>1.1.</t>
    </r>
    <r>
      <rPr>
        <sz val="9.5"/>
        <rFont val="Microsoft Sans Serif"/>
        <family val="2"/>
      </rPr>
      <t xml:space="preserve"> No. and type of projects that conduct and update risk and vulnerability assessments                                                                                      </t>
    </r>
    <r>
      <rPr>
        <b/>
        <sz val="9.5"/>
        <rFont val="Microsoft Sans Serif"/>
        <family val="2"/>
      </rPr>
      <t xml:space="preserve">1.2. </t>
    </r>
    <r>
      <rPr>
        <sz val="9.5"/>
        <rFont val="Microsoft Sans Serif"/>
        <family val="2"/>
      </rPr>
      <t xml:space="preserve">Development of early warning systems
</t>
    </r>
    <r>
      <rPr>
        <b/>
        <sz val="9.5"/>
        <rFont val="Microsoft Sans Serif"/>
        <family val="2"/>
      </rPr>
      <t>2.1.1.</t>
    </r>
    <r>
      <rPr>
        <sz val="9.5"/>
        <rFont val="Microsoft Sans Serif"/>
        <family val="2"/>
      </rPr>
      <t xml:space="preserve"> No. of staff trained to respond to, and mitigate impacts of, climate-related events
</t>
    </r>
    <r>
      <rPr>
        <b/>
        <sz val="9.5"/>
        <rFont val="Microsoft Sans Serif"/>
        <family val="2"/>
      </rPr>
      <t>2.1.2.</t>
    </r>
    <r>
      <rPr>
        <sz val="9.5"/>
        <rFont val="Microsoft Sans Serif"/>
        <family val="2"/>
      </rPr>
      <t xml:space="preserve"> Capacity of staff to respond to, and mitigate impacts of, climate-related events from targeted
institutions increased
</t>
    </r>
    <r>
      <rPr>
        <b/>
        <sz val="9.5"/>
        <rFont val="Microsoft Sans Serif"/>
        <family val="2"/>
      </rPr>
      <t xml:space="preserve">2.2.1. </t>
    </r>
    <r>
      <rPr>
        <sz val="9.5"/>
        <rFont val="Microsoft Sans Serif"/>
        <family val="2"/>
      </rPr>
      <t xml:space="preserve">Percentage of population covered by adequate risk-reduction systems
</t>
    </r>
    <r>
      <rPr>
        <b/>
        <sz val="9.5"/>
        <rFont val="Microsoft Sans Serif"/>
        <family val="2"/>
      </rPr>
      <t>2.2.2.</t>
    </r>
    <r>
      <rPr>
        <sz val="9.5"/>
        <rFont val="Microsoft Sans Serif"/>
        <family val="2"/>
      </rPr>
      <t xml:space="preserve"> No. of people affected by climate variability                                                                                                          </t>
    </r>
    <r>
      <rPr>
        <b/>
        <sz val="9.5"/>
        <rFont val="Microsoft Sans Serif"/>
        <family val="2"/>
      </rPr>
      <t>3.1</t>
    </r>
    <r>
      <rPr>
        <sz val="9.5"/>
        <rFont val="Microsoft Sans Serif"/>
        <family val="2"/>
      </rPr>
      <t xml:space="preserve"> No. and type of risk reduction actions or strategies introduced at local level                                                                                                     </t>
    </r>
    <r>
      <rPr>
        <b/>
        <sz val="9.5"/>
        <rFont val="Microsoft Sans Serif"/>
        <family val="2"/>
      </rPr>
      <t>3.2</t>
    </r>
    <r>
      <rPr>
        <sz val="9.5"/>
        <rFont val="Microsoft Sans Serif"/>
        <family val="2"/>
      </rPr>
      <t xml:space="preserve"> No. of news outlets in the local press and media that have covered the topic                                                                                                    </t>
    </r>
    <r>
      <rPr>
        <b/>
        <sz val="9.5"/>
        <rFont val="Microsoft Sans Serif"/>
        <family val="2"/>
      </rPr>
      <t>4.1.</t>
    </r>
    <r>
      <rPr>
        <sz val="9.5"/>
        <rFont val="Microsoft Sans Serif"/>
        <family val="2"/>
      </rPr>
      <t xml:space="preserve"> No. and type of health or social infrastructure developed or modified to respond to new conditions
resulting from climate variability and change (by type)                                                                                                                                                            </t>
    </r>
    <r>
      <rPr>
        <b/>
        <sz val="9.5"/>
        <rFont val="Microsoft Sans Serif"/>
        <family val="2"/>
      </rPr>
      <t xml:space="preserve">4. 2. </t>
    </r>
    <r>
      <rPr>
        <sz val="9.5"/>
        <rFont val="Microsoft Sans Serif"/>
        <family val="2"/>
      </rPr>
      <t xml:space="preserve">No. of physical assets strengthened or constructed to withstand conditions resulting from climate variability and change (by asset types)                                                                                                                                   </t>
    </r>
    <r>
      <rPr>
        <b/>
        <sz val="9.5"/>
        <rFont val="Microsoft Sans Serif"/>
        <family val="2"/>
      </rPr>
      <t>5.</t>
    </r>
    <r>
      <rPr>
        <sz val="9.5"/>
        <rFont val="Microsoft Sans Serif"/>
        <family val="2"/>
      </rPr>
      <t xml:space="preserve"> No. and type of natural resource assets created, maintained or improved to withstand conditions resulting from climate variability and change (by type of assets)                                                                                                                   </t>
    </r>
    <r>
      <rPr>
        <b/>
        <sz val="9.5"/>
        <rFont val="Microsoft Sans Serif"/>
        <family val="2"/>
      </rPr>
      <t>6.1.</t>
    </r>
    <r>
      <rPr>
        <sz val="9.5"/>
        <rFont val="Microsoft Sans Serif"/>
        <family val="2"/>
      </rPr>
      <t xml:space="preserve"> No. and type of adaptation assets (physical as well as knowledge) created in support of individualor community-livelihood strategies                                                                                                                                                   </t>
    </r>
    <r>
      <rPr>
        <b/>
        <sz val="9.5"/>
        <rFont val="Microsoft Sans Serif"/>
        <family val="2"/>
      </rPr>
      <t xml:space="preserve">6.2. </t>
    </r>
    <r>
      <rPr>
        <sz val="9.5"/>
        <rFont val="Microsoft Sans Serif"/>
        <family val="2"/>
      </rPr>
      <t xml:space="preserve">Type of income sources for households generated under climate change scenario                                                                                    </t>
    </r>
    <r>
      <rPr>
        <b/>
        <sz val="9.5"/>
        <rFont val="Microsoft Sans Serif"/>
        <family val="2"/>
      </rPr>
      <t xml:space="preserve">7.1. </t>
    </r>
    <r>
      <rPr>
        <sz val="9.5"/>
        <rFont val="Microsoft Sans Serif"/>
        <family val="2"/>
      </rPr>
      <t xml:space="preserve">No., type, and sector of policies introduced or adjusted to address climate change risks                                                                                 </t>
    </r>
    <r>
      <rPr>
        <b/>
        <sz val="9.5"/>
        <rFont val="Microsoft Sans Serif"/>
        <family val="2"/>
      </rPr>
      <t xml:space="preserve">7.2. </t>
    </r>
    <r>
      <rPr>
        <sz val="9.5"/>
        <rFont val="Microsoft Sans Serif"/>
        <family val="2"/>
      </rPr>
      <t>No. or targeted development strategies with incorporated climate change priorities enforced</t>
    </r>
  </si>
  <si>
    <r>
      <rPr>
        <b/>
        <sz val="8"/>
        <rFont val="Microsoft Sans Serif"/>
        <family val="2"/>
      </rPr>
      <t>1.1.</t>
    </r>
    <r>
      <rPr>
        <sz val="8"/>
        <rFont val="Microsoft Sans Serif"/>
        <family val="2"/>
      </rPr>
      <t xml:space="preserve"> No. and type of projects that conduct and update risk and vulnerability assessments                                                                                      
</t>
    </r>
    <r>
      <rPr>
        <b/>
        <sz val="8"/>
        <rFont val="Microsoft Sans Serif"/>
        <family val="2"/>
      </rPr>
      <t xml:space="preserve">1.2. </t>
    </r>
    <r>
      <rPr>
        <sz val="8"/>
        <rFont val="Microsoft Sans Serif"/>
        <family val="2"/>
      </rPr>
      <t xml:space="preserve">Development of early warning systems
</t>
    </r>
    <r>
      <rPr>
        <b/>
        <sz val="8"/>
        <rFont val="Microsoft Sans Serif"/>
        <family val="2"/>
      </rPr>
      <t>2.1.1.</t>
    </r>
    <r>
      <rPr>
        <sz val="8"/>
        <rFont val="Microsoft Sans Serif"/>
        <family val="2"/>
      </rPr>
      <t xml:space="preserve"> No. of staff trained to respond to, and mitigate impacts of, climate-related events
</t>
    </r>
    <r>
      <rPr>
        <b/>
        <sz val="8"/>
        <rFont val="Microsoft Sans Serif"/>
        <family val="2"/>
      </rPr>
      <t>2.1.2.</t>
    </r>
    <r>
      <rPr>
        <sz val="8"/>
        <rFont val="Microsoft Sans Serif"/>
        <family val="2"/>
      </rPr>
      <t xml:space="preserve"> Capacity of staff to respond to, and mitigate impacts of, climate-related events from targeted
institutions increased
</t>
    </r>
    <r>
      <rPr>
        <b/>
        <sz val="8"/>
        <rFont val="Microsoft Sans Serif"/>
        <family val="2"/>
      </rPr>
      <t xml:space="preserve">2.2.1. </t>
    </r>
    <r>
      <rPr>
        <sz val="8"/>
        <rFont val="Microsoft Sans Serif"/>
        <family val="2"/>
      </rPr>
      <t xml:space="preserve">Percentage of population covered by adequate risk-reduction systems
</t>
    </r>
    <r>
      <rPr>
        <b/>
        <sz val="8"/>
        <rFont val="Microsoft Sans Serif"/>
        <family val="2"/>
      </rPr>
      <t>2.2.2.</t>
    </r>
    <r>
      <rPr>
        <sz val="8"/>
        <rFont val="Microsoft Sans Serif"/>
        <family val="2"/>
      </rPr>
      <t xml:space="preserve"> No. of people affected by climate variability                                                                                                   
</t>
    </r>
    <r>
      <rPr>
        <b/>
        <sz val="8"/>
        <rFont val="Microsoft Sans Serif"/>
        <family val="2"/>
      </rPr>
      <t>3.1</t>
    </r>
    <r>
      <rPr>
        <sz val="8"/>
        <rFont val="Microsoft Sans Serif"/>
        <family val="2"/>
      </rPr>
      <t xml:space="preserve"> No. and type of risk reduction actions or strategies introduced at local level                      
</t>
    </r>
    <r>
      <rPr>
        <b/>
        <sz val="8"/>
        <rFont val="Microsoft Sans Serif"/>
        <family val="2"/>
      </rPr>
      <t>3.2</t>
    </r>
    <r>
      <rPr>
        <sz val="8"/>
        <rFont val="Microsoft Sans Serif"/>
        <family val="2"/>
      </rPr>
      <t xml:space="preserve"> No. of news outlets in the local press and media that have covered the topic                 
</t>
    </r>
    <r>
      <rPr>
        <b/>
        <sz val="8"/>
        <rFont val="Microsoft Sans Serif"/>
        <family val="2"/>
      </rPr>
      <t>4.1.</t>
    </r>
    <r>
      <rPr>
        <sz val="8"/>
        <rFont val="Microsoft Sans Serif"/>
        <family val="2"/>
      </rPr>
      <t xml:space="preserve"> No. and type of health or social infrastructure developed or modified to respond to new conditions
resulting from climate variability and change (by type)                                                                                                                                                           
</t>
    </r>
    <r>
      <rPr>
        <b/>
        <sz val="8"/>
        <rFont val="Microsoft Sans Serif"/>
        <family val="2"/>
      </rPr>
      <t xml:space="preserve">4. 2. </t>
    </r>
    <r>
      <rPr>
        <sz val="8"/>
        <rFont val="Microsoft Sans Serif"/>
        <family val="2"/>
      </rPr>
      <t xml:space="preserve">No. of physical assets strengthened or constructed to withstand conditions resulting from climate variability and change (by asset types)                                                                                                                                   
</t>
    </r>
    <r>
      <rPr>
        <b/>
        <sz val="8"/>
        <rFont val="Microsoft Sans Serif"/>
        <family val="2"/>
      </rPr>
      <t>5.</t>
    </r>
    <r>
      <rPr>
        <sz val="8"/>
        <rFont val="Microsoft Sans Serif"/>
        <family val="2"/>
      </rPr>
      <t xml:space="preserve"> No. and type of natural resource assets created, maintained or improved to withstand conditions resulting from climate variability and change (by type of assets)                                                                                                                   
</t>
    </r>
    <r>
      <rPr>
        <b/>
        <sz val="8"/>
        <rFont val="Microsoft Sans Serif"/>
        <family val="2"/>
      </rPr>
      <t>6.1.</t>
    </r>
    <r>
      <rPr>
        <sz val="8"/>
        <rFont val="Microsoft Sans Serif"/>
        <family val="2"/>
      </rPr>
      <t xml:space="preserve"> No. and type of adaptation assets (physical as well as knowledge) created in support of individualor
community-livelihood strategies                                                                                                                                                   
</t>
    </r>
    <r>
      <rPr>
        <b/>
        <sz val="8"/>
        <rFont val="Microsoft Sans Serif"/>
        <family val="2"/>
      </rPr>
      <t xml:space="preserve">6.2. </t>
    </r>
    <r>
      <rPr>
        <sz val="8"/>
        <rFont val="Microsoft Sans Serif"/>
        <family val="2"/>
      </rPr>
      <t xml:space="preserve">Type of income sources for households generated under climate change scenario                                                                                    
</t>
    </r>
    <r>
      <rPr>
        <b/>
        <sz val="8"/>
        <rFont val="Microsoft Sans Serif"/>
        <family val="2"/>
      </rPr>
      <t xml:space="preserve">7.1. </t>
    </r>
    <r>
      <rPr>
        <sz val="8"/>
        <rFont val="Microsoft Sans Serif"/>
        <family val="2"/>
      </rPr>
      <t xml:space="preserve">No., type, and sector of policies introduced or adjusted to address climate change risks                                                                                 
</t>
    </r>
    <r>
      <rPr>
        <b/>
        <sz val="8"/>
        <rFont val="Microsoft Sans Serif"/>
        <family val="2"/>
      </rPr>
      <t xml:space="preserve">7.2. </t>
    </r>
    <r>
      <rPr>
        <sz val="8"/>
        <rFont val="Microsoft Sans Serif"/>
        <family val="2"/>
      </rPr>
      <t>No. or targeted development strategies with incorporated climate change priorities enforced</t>
    </r>
  </si>
  <si>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</si>
  <si>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t>1 February, 2016 - 31 December, 2016</t>
  </si>
  <si>
    <r>
      <rPr>
        <b/>
        <sz val="11"/>
        <rFont val="Times New Roman"/>
        <family val="1"/>
      </rPr>
      <t xml:space="preserve"> 1. Reports: </t>
    </r>
    <r>
      <rPr>
        <sz val="11"/>
        <rFont val="Times New Roman"/>
        <family val="1"/>
      </rPr>
      <t>a) Quarterly reports&amp; Annual report to UNDP, b)  Annual report to Ministry of Environment and Tourism (MET), c) Atlas for IWRM of Uvs lake and Tes river basin e) Report to Ministry of Finance d)  Permafrost mapping of Mongolia scaled 1: 1'000'000</t>
    </r>
  </si>
  <si>
    <r>
      <rPr>
        <b/>
        <sz val="11"/>
        <rFont val="Times New Roman"/>
        <family val="1"/>
      </rPr>
      <t>2. Advocacy materials:</t>
    </r>
    <r>
      <rPr>
        <sz val="11"/>
        <rFont val="Times New Roman"/>
        <family val="1"/>
      </rPr>
      <t xml:space="preserve"> Project Newsletter, Eco bags, desk calendar 2017, wall planner 2017</t>
    </r>
  </si>
  <si>
    <r>
      <rPr>
        <b/>
        <sz val="11"/>
        <rFont val="Times New Roman"/>
        <family val="1"/>
      </rPr>
      <t>3. Handbook:</t>
    </r>
    <r>
      <rPr>
        <sz val="11"/>
        <rFont val="Times New Roman"/>
        <family val="1"/>
      </rPr>
      <t xml:space="preserve"> a) Compilation of water related laws, legislations, regulations, decree and norms   b)  Handbook on spring protection by environmentally safe technologies- second printing d)  Handbook on strawberry planting and storing, bio-fertilizer producing</t>
    </r>
  </si>
  <si>
    <t xml:space="preserve">In 2016, Biodata monitoring was regularly collected with the involvement of local rangers and soum environmental officers and trained voluntary rangers in 8 state protected areas in the Eastern and Western region. Through 24 monitoring trips, the number and types of mammals and birds, number of livestock and households around springs and spring length and its pasture condition were collected and analyzed. To date 118 data have been added into the Wild animal and vegetation monitoring database of MET. This data significantly contributes to enrichment of the state environmental database on animal and vegetation for research and biodiversity conservation management. The link is http://202.131.7.165:8080/biosan/login.
</t>
  </si>
  <si>
    <t xml:space="preserve">For the reporting period, eco-club members in Kharkhiraa, Turgen river basin were trained on water quality monitoring. A total of 130 members were involved in training and learnt how to monitor water quality through changes of species composition of invertebrates. Tha training involved a doctor, who is a Water monitoring team member of Bayndun soum, to provide professional medical guidance in relation to water hygiene and disease control to school teachers, students and local medical doctors and nurses. Trained eco-clubs will be responsible for conducting water biological monitoring and providing information to relevant authorities and residents for ensuring better hygiene. Alerts will be disseminated through information boards at the schools and hospitals on contamination records to raise the awareness of the public not to drink water without boiling or purification.  </t>
  </si>
  <si>
    <t>Proposals on extension of PAs upstreams of Ulz (102,563.32ha) and Tes Rivers (~369,466 ha) and Khukh Lake (~95,402.9 ha) were approved by the Representatives Khurals of respective aimags (Khuvsgul, Zavkhan, Uvs, Khentii and Dornod). Proposals were submitted to MEGDT in 2014. MEGDT is further processing the proposals for submission to the Cabinet and to Parliament for approval. The process is still pending due to the Parliament election held in 2016 and establishment of new structure of the Government of Mongolia.  
In addition, the project provided methodological assistance to local authority of Norovlin soum of Khentii aimag in establishment of local protected area covering 30.000 hectares. As a result, illegal logging and hunting of marmots are expected to be ceased in the protected zone. For the reporting period, previously 120 trained voluntary rangers were involved in the advanced level of training on translocation and monitoring techniques of marmot. The training was organized under the technical and methodological guidance of the experts of the Institute of General and Experimental Biology, Mongolian Academy of Sciences. As a result, participants gained required knowledge and skills of regular animal monitoring and data collection and uploading data to Environmental Database.</t>
  </si>
  <si>
    <t xml:space="preserve">• Traditional water catchment facility with the volume of 9000 cubic meters for snow and rain water harvesting was constructed in Batnorov soum of Khentii aimag in Ulz river basin with local co-funding. The objective is to irrigate 12 hectare agricultural area during an extended dry season without effecting its natural flow. A total of 18 farmer households are expected to benefit. 
• Within the scope of piloting water loss reduction technologies, new irrigation channels were installed in Tarialan soum of Uvs aimag. The channel with length of 1400 meter will be used for ensuring water supply of 5 ha fruit and vegetable gardens belonging to 7 entities and 20 households. It contributed to the limitation of uncontrolled and unsustainable water use practices and the change behavior of farmers.
• Considering MTR recommendation, the on-site training on traditional approaches of harvesting snow and ice melting water was organized in March 2016 with the involvement of 109 participants including representatives of herder group, farmer, practitioners, RBAs and RBCs. The objective of the training was to equip participants with required traditional knowledge and skills on water harvesting approaches in high Mountains areas as well as preventing from spring flooding. As a follow up, 2 new small scale traditional water harvesting structures were constructed by trainees in Naranbulag soum located in foothill of Kharkhiraa Mountain. The constructed structures will ensure water supply of 60,000 ha pasture land. 
</t>
  </si>
  <si>
    <t>A total of 19 natural springs (9 in western &amp; 10 in eastern target area) were rehabilitated in 2016 through the project support and has produced visible changes. Water flow became available for local community and their livestock as a result, enabling herders to move back to their previous locations. Through this activity, almost 55,000 ha of abandoned pasture land is being utilized through improved water flow. Approximately 6,200 rural people with 63,200 livestock benefitted. Most importantly, a total of 78,000 ha of essential riparian zones became free of excessive grazing impact. The activity encouraged local people to learn the rehabilitation method and protect other springs. In addition, it triggered behavior change towards pasture use, including rotational use of pasture and promoting investment in implementing similar measures to improve their resilience.</t>
  </si>
  <si>
    <t>For the reporting period, 6 smal scale tree nurseries covering 9.5 ha areas were established in cooperation with local EbA community groups. The project local trainers organized series of on-site training in tree and strawberry planting, greenhouse farming, irrigation technologies etc. In addition to that, several reforestation and forest management activities were conducted in target areas with the State funding such as 910.0ha in Kharkhiraa, Turgen river basin and 1639.2ha in Ulz river basin. The project trainers and local adaptation groups were actively involved in these activities.</t>
  </si>
  <si>
    <t xml:space="preserve">For the reporting period, 6 engineered wells were repaired in Ulz river basin. Wells for repairing were selected based on their location of importance for endangered species such as White-naped Crane and Mongolian Gazelle in eastern region. Through repaired wells, a total of 12,300 ha of abandoned and remote pasture emerged to be re-used for livestock husbandry and a total of 7,200 ha were freed for grazing of wild animals. The number of beneficiaries is more than 100 herders. </t>
  </si>
  <si>
    <t xml:space="preserve">For the reporting period, 3 small scale briquette fuel workshops were newly established in Batnorov, Gurvanzagal and Asgat soums based on local authorities’ requests considering the lack of wood resource for heating. Capacity of each workshop is to produce 20,000 pieces of briquettes per day using waste coals and other locally available materials such as dungs and sawdust.  Local EbA communities and operators of heat-only boilers are responsible for operating the workshops. Consumers have appreciated new briquettes with enough heat unit and at reasonable cost. In total 15 local public buildings and approximately 60 soum center households and herder families are using the briquettes for heating during the cold season. As a result, coal and wood consumption for fuel was reduced by 25 percent in these 3 soums. </t>
  </si>
  <si>
    <t xml:space="preserve">In cooperation with the GEF-financed 'Managed Resource Protected Area (MRPA)' project of UNDP, the project continued technical support to relocation of marmots in in Bayan-Uul and Tsagaan-Ovoo soums of Dornod aimag under the professional guidance of the Institute of General and Experimental Biology, Mongolian Academy of Sciences. In total 112 marmots were retranslocated in two selected areas where marmots have disappeared due to illegal hunting. During the relocation, environmental officers, local rangers and communities were involved in the advanced level of training on retranslocation and monitoring techniques of marmot. The trained community groups and soum officials were in the lead of the process. The latest monitoring demonstrated that the translocation is successful through evidence-based results such as 44 new or reoccupied holes in approximately 200 ha areas expanded by marmots to hibernate. </t>
  </si>
  <si>
    <r>
      <rPr>
        <b/>
        <sz val="11"/>
        <rFont val="Times New Roman"/>
        <family val="1"/>
      </rPr>
      <t>Small Grant Program: T</t>
    </r>
    <r>
      <rPr>
        <sz val="11"/>
        <rFont val="Times New Roman"/>
        <family val="1"/>
      </rPr>
      <t xml:space="preserve">he 2nd stage Small Grant program was initiated for local communities in all 17 target soums that enables opportunities to replicate and expand the pilot adaptation measures that were on request of local governments and communities in all 17 target soums as well as additionally 7 soums of Zavkhan, Khuvsgul, and Khentii aimags. Totally, 50 small enterprises received Small Grants including communities, cooperatives, environmental NGOs and relevant State and research Institutions. The special topic were mostly to disaster risk reduction and water harvesting structure creation as well as fodder planting in addition to applied adaptation measures in previous years.
</t>
    </r>
    <r>
      <rPr>
        <b/>
        <sz val="11"/>
        <rFont val="Times New Roman"/>
        <family val="1"/>
      </rPr>
      <t xml:space="preserve">Wool processing elementary trainings: </t>
    </r>
    <r>
      <rPr>
        <sz val="11"/>
        <rFont val="Times New Roman"/>
        <family val="1"/>
      </rPr>
      <t xml:space="preserve"> For the reporting period, advanced level wool/felt craft training was organized in Ulaanbaatar city involving 15 persons from project target 15 soums. The project paid more attention on  improving wool product quality and design as well as seeking opportunities to lessen market price. In order to achieve these, the participants used not only sheep wool but also yak wool and cashmere, wool wastes and/or leftovers from the wool processing and wool fiber to make more fashionable product with specific design considering domestic and international market demands. During the training, a new NGO was established based on initiatives of participants to provide technical assistance to woolen product making groups for improving design and quality as well as exploring potential ways to be linked to domestic and international markets for sale of products. </t>
    </r>
  </si>
  <si>
    <t xml:space="preserve">Currently, 4 soum level and 1 aimag level WUGs are operational. The newly established Water User Groups (WUGs) are playing an important role in ensuring the proper water consumption and allocation based on their negotiations. For the reporting period, the established WUGs developed  and approved their annual work plan and internal regulations on establishing a revolving fund for ensuring financial sustainability. Moreover, a total of 70 staffs of 7 soums officials were trained in water loss reduction technologies and relevant legal regulations with regard to IWRM. </t>
  </si>
  <si>
    <t>Currently 22 policy plans are under implementation. For the reporting period, the achievements of  previously approved plans were evaluated by project stakeholders including representatives of local authorities and project soum coordinators. As per their evaluation, the current status of implementation of soum EbA Plans is approximately 80-90%.  Among adaptation measures EbA grazing management in relation to water resources protection and accumulation was initiated in 17 soums covering 1,090,000 hectare areas with observable effects in pasture uses. Commitments of local authorities  on rehabilitation of broken channels and establishment of small scale traditional water catchments were increased. An abandoned water channel in Sagil soum of Uvs aimag was rehabilitated with co-funding of soum Government under the guidance of project consultants with the involvement of members of local Water User Group. Moreover, 3 rain and snow water harvesting structures were established in Turgun and Batnorov soums based on pilot design drawing developed in previous years. For the reporting period, the government budget amount spent for implementing IWRM and EbA measures is approximately US$551,000 for 2 target river basins. It amounts for 28.1% of the total budget of IWRM plans of the 2 target river basins. Ecosystem-based based adaptation measures continued to be  diversificatied with extension of reduction of risks of fire, water loss, biodiversity loss on example of marmot retranslocation as an indicator  species of climate change, riverbed pasture management, post management of adaptation measures such as on spring protection, traditional water reserve etc. Adaptive actions and measures were progressed further producing obervable changes and outcomes even long standing drought in summer 2 months faced in the Ulz River Basin; in the Eastern Steppe. Number of adaptation technologies aimed at  saving and  proper distribution of water and reducing soil erosion showed beneficial and more tolerable by heat shocks to water resources and pastures that in return enabled local communities to keep their livestock and vegetable/ hay fields safe. Major successes can already be seen in the improved natural capital base of the project, mainly in rehabilitated creeks, rangelands and protected areas, where already indicator species, which had left the area, had returned and base flows have increased or at least maintained when drought encounters. Within the economic capital categories, improved incomes and livelihoods have been established mainly through enhanced agricultural productivity and wool processing units. Advocacy is further progressed on importance of transfer of green technology, skills and its replication for local decision makers and communities to encourage better decision on budget allocation for sustainable use of natural resources and protection and establish climate resilient communities with consideration of gender aspects. There is no negative progress so far observed.</t>
  </si>
  <si>
    <t xml:space="preserve">The adaptation measures selected on the basis of thorough economic and cost benefit analyses of adaptation measures and options are successfully implemented. Rehabilitation of natural springs within underutilized pasture areas ensured water supply for herders and their livestock as well as for potential recovery of overgrazed areas. A total of 19 natural springs were rehabilitated through the project support in 2016. As a result of the activity, length of flow of the springs was increased by 0.4-3km and discharge was enhanced by approximately 10-15% according to latest observations made by local hydrological technicians in September, 2015. This enabled herders to move to their previous localities with good and rich pastures which in return freed riparian area from livestock impacts. That meant a total of 55,000 ha of remote and abandoned pasture land were supplied with required water resources. The protected springs have been providing more than 6200 rural residents as well as 63,200 livestock’s with drinking water. As a result, more than 78,000 ha overgrazed area was released from pasture use and became able to be recovered.
Technology transfer on water saving was continued for the reporting period. In 2016, drip irrigation systems with water meters were installed in new pilot sites of neighboring 6 soums of 2 target river basins in order to replicate the project best practice. Established sites are used as demonstration training sites for technology transfer with regard to water saving, soil conserving and environmentally sound farming techniques. A total of 600 local trainers/resource persons were prepared. In addition, small scale tree nurseries were extended by 6 sites amounting to 32 ha areas. Mentored seedlings of poplar, willow, elm, sea-buckthorn, approximately 12,000psc, were transferred in 5 ha degraded riparian areas in Ulz river basin. 
The project paid the strong attention to the establishment of small scale briquette workshops in 3 target soums.  As a result, totally 15 local public buildings and approximately 60 soum center households and herder families are using the briquette for heating during the cold season. Also, coal and wood consumption for fuel was reduced by 25 percent in these 3 soums.
</t>
  </si>
  <si>
    <t>During the past reporting period the project was delighted to host a portfolio monitoring mission in June 2016 the Adaptation Fund Board Secretariat and a representative of the Adaptation Fund Board (as reporting to the Board at its meeting in October 2016: https://www.adaptation-fund.org/wp-content/uploads/2016/10/AFB-B.28.5-Report-of-portfolio-monitoring-mission-to-Mongolia.pdf). The mission was an excellent opportunity to showcase the on-ground successes of the project, to obtain the insights and advice of the delegation to support further implementation success, and to hear about the lessons learned from other projects being supported through the Adaptation Fund. The project is using insights of the mission to support implementation over the remainder of the project term.
Implementation challenges arising over the past reporting period related to the Parliament election and a lack of funds awaiting the next disbursement, as detailed below. There were no major challenges in project implementation during the reporting period or lessons to report beyond that detailed below.</t>
  </si>
  <si>
    <t>Financial information:  cumulative from 01 Feb 2016 to 31 Dec 2016</t>
  </si>
  <si>
    <t>Estimated cumulative total disbursement as of 31 Dec 2016</t>
  </si>
  <si>
    <t xml:space="preserve">The project gender action plan (GAP) for 2016 was updated based on recommendations on improvements provided by the gender advisor from the Regional Office (please refer to Annex 1. GAP)
The specific objective of the GAP 2016 is to provide assistance for women for increasing income generation through the ecological oriented household farming and wool production. Another issue is to ensure increasing positive attitude of husbands to help their family business. For the reporting period, the project conducted a survey in order to assess the gender impacts of ongoing activities. This is the second year survey repeated same questions at the same households. A total of 340,340 households in 17 target soums were involved. The survey results demonstrated that 15.2% of women’s income was increased relative to income in the prior year, and 24% of husband's attitudes changed to help their family business. According to the last year it was 9.6% and 11.7% respectively.
</t>
  </si>
  <si>
    <t>Cumulative total disbursement: Out of the total project grant received from the AF to date of $4,563,750, approximately 97.3% ($4,440,778.08) has been spent as of December 31, 2016. $807,768 has been disbursed during this reporting period of 1 February-31 December 2016. The remaining balance will be completely spent by end February 2017. As existing funds will soon be fully extinguished a shorter reporting period has been completed for this PPR (last reporting period concluded at end January 2016, resulting in an 11-month period for this reporting term). Early disbursement of the next tranche of AF funds is requested to avoid any potential disruption to implementation.</t>
  </si>
  <si>
    <t>Total cumulative disbursement</t>
  </si>
  <si>
    <t>RISK ASSESSMENT</t>
  </si>
  <si>
    <t xml:space="preserve">Overall, the project achievement of outcomes was satisfactory in 2016. To date the project spent a total of $4,440,778, approx. 97.3% out of the total grant received from the AF so far. Most of the targets set in the project results framework are reached, many results are even beyond the targets.                                                                                                         
Currently, 22 strategic plans and programmes are operational.  Amended Guideline for IWRM that address CC risks, and proposals for extension of the state and local protected area system, gazetting proposals covering a total area of approximately 600,000 ha are submitted to the MET for approval and further approval processing by the Parliament. All 17 target soums have land use plans that consider EbA principles, and are in implementation managing a total of 1,196,000 ha pasture in the two target river basins. With the 17 Soum EBA programmes integrated into aimag and soum development plans respectively in place, the policy instruments for EBA at the local level is well established. 
The nation-wide permafrost distribution map prepared in 2016 with project support has replaced the old map produced back in 1971. The map became a valuable reference document for the science-based development planning and decision making, especially around infrastructure investments. Avoiding infrastructure investments in the likely thawing permafrost areas will allow decreasing vulnerabilities and prevent potential damages in the future. Furthermore, the findings of the recent permafrost study revealed that the potential permafrost area in Mongolia has been decreased by 50% compared to those in 1971, the size of the actual permafrost area by 5% respectively, information which was not available before. Recognizing importance of the study’s contribution to the country's informed planning and sustainable development, this product has been awarded with the special price for the “Best Research Work in 2016” by the Minister of Education and Science. As such, the government, development partners and stakeholders will be able to benefit from the findings for development and intervention planning for the country.    
 Ecosystem based adaptation interventions in two target basins are being successfully implemented, results serve as models and best practices started to be replicated, many upon request of non-target soum governments with local co-financing.  Findings of the Cost and Benefit Analysis (CBA) that focused on 1) Impacts of various irrigation types for household agriculture use in Kharkhiraa, Turgen river basin 2) Protection of riparian areas and wetland in the Ulz river basin, help in decision making at the local level. 
The decrease of coal consumption successfully demonstrated through EBA measures: i) equipping with automatic instruments including thermometers and manometers to ensure and monitor proper heating mode of central systems for fuel efficiency; ii) establishing 3 small scale briquette fuel workshops in the target sites/basins, reached targeted 15 percent decrease of fuel consumption by the public buildings  (68  soum administration offices, schools, hospitals, kindergartens etc.) and soum center households and herder families (60). Also, coal and wood consumption for fuel was reduced by 25 percent in the target 3 soums.                                                                                                                                                                                                                                           
In regard to improved use of surface water resources in replacement of ground water, various EBA approaches are applied, innovative as well as traditional EBA techniques and measures were successfully introduced and practiced. These include practical approaches like water catchment facilities, water channels and reservoirs for snow melting and rain water (7 in total), allowing to overcome water shortages for human and wildlife population and livestock during certain period in spring (78.000 ha overgrazed area was released), thus leaving longer time for growth for the summer pasture. Collecting water helps to increase the water efficiency following watering norms on types of plants and in return get economic gain on harvest and yields on livestock. The importance of these application of EBA lies in profound capacity building  based on the traditional skills and introduction of innovative techniques, establishing teams of local trainers of trainers (ToT) in both target river basins, to enhance further replication of project best practices within soums and beyond.                                                                                                                                                                                                                                                                                                                                                                                                                                          
Tree nurseries for reforestation of riparian and restoration of wetland habitats (extended by 6 sites amounting to 32 ha areas), establishment of natural protection zone, and facilitation of land use planning at landscape level were further supported by the project. The result of these activities are delivering multiplying effects: 1) protection of riparian and wetland habitats; 2) increased water supply for humans and animals; 3) improvement of forest management and increased forested areas; 4) increased flow of springs and discharges of rivers; 5)  application of abandoned areas for pasture enabling overgrazed areas to recover and serve as wildlife grazing.          
Institutional capacity at the local level strengthened to support ecosystem based adaptation replication, planning and monitoring in the target river basins (physical/infrastructure support in establishment), through increased capacity of the River basin administration (RBA), River basin councils (RBC), and related governmental staff and other key stakeholders like Meteorology and Hydrology authorities (MHA), Environmental protection departments (EPD), environmental  laboratories (3), communities and Water user groups (WUG) (3). Both for capacity development and ownership building for sustainability, certain adaptation activities are being delegated as well as granted to small projects (50) for on-the ground implementation to the above institutions and CSOs.                                                                                                                     
A module based curriculum titled "Climate change and ecosystem based adaptation" has been officially integrated into the education programme of the Mongolian National University of Education and  implemented at the Bachelor degree level since 2015 and at the Master degree level since 2016. The course, first of its kind in Mongolia provides comprehensive and practical information about the climate change to future teachers.
A step by step guideline for conducting CBA was published and disseminated among professional staff and Water user groups and other stakeholders, and used for training.                       
The countries' overall economic situation is still impacting the governmental spending to support EBA principle and IWRM application. In 2016, the government expenditure equaled to US$ 551,000 for 2 target river basins, slightly increasing to 28.1 % of the actually needed funds for IWRM plan implementation.  
No negative trends and critical risks are observed during the reporting period. 
2017 will be a critical year for the completion of interventions to reach the few targets that are not reached yet. This will allow to focus in the last year of the project, on the ownership building and measures to enhance the sustainability. An exit strategy to enhance the sustainability of the project results is drafted and endorsed by the Project board in December 2016 and its implementation started. Stakeholder discussion meetings will be organized in the target river basins on the implementation of the Exit strategy with expectation of aimag and soum endorsement of the plan by decision of the local governments specifying roles and responsibilities for further sustaining of the results reached by the project. Focus shall be paid also on the mainstreaming of the EBA principles and approaches in national policy and sector policy and programmes.  </t>
  </si>
  <si>
    <t>Ineffective
mitigation of nonclimate
drivers of
ecosystem
alteration</t>
  </si>
  <si>
    <t>Extreme natural
disasters affect
confidence of
local community
to adaptation
measures</t>
  </si>
  <si>
    <t>Capacity of
Aimag and Soum
level
stakeholders will
no match project
activity demands</t>
  </si>
  <si>
    <t xml:space="preserve">Impact: Moderately high (0); Probability: Low  (0)  </t>
  </si>
  <si>
    <t>Impact: Moderate (0);                                                            Probability:  Moderately low (0)</t>
  </si>
  <si>
    <t>Impact: Moderate (0);                                                            Probability:  Low (0)</t>
  </si>
  <si>
    <t xml:space="preserve">No longer identified as a risk. Local community are aware of benefits of adaptation measures for better preparadness and overcome of disasters such as prolonged drought and harsh winter with less loss of in terms of economy and environment such as maintenance of livestock, water and pasture resources. </t>
  </si>
  <si>
    <t xml:space="preserve">No longer identified as a risk due to series of information and experience sharing on-site visits including stakeholders with cooperation of River Basin Administration Division and Climate Change Policy and International Cooperation Department of the Ministry of Environment and Tourism and joint implementation of Local adaptation measures to wrap up and replicate in neighboring areas of the Target river basins. </t>
  </si>
  <si>
    <t xml:space="preserve">No longer identified as a risk. </t>
  </si>
  <si>
    <t>Policy makers prioritize economic benefits over sustainable and resilient ecosystems</t>
  </si>
  <si>
    <t>Adaptation
measures might
increase inequity</t>
  </si>
  <si>
    <t>Impact: Moderate (3);                                                            Probability:  Moderately high  (3)</t>
  </si>
  <si>
    <t xml:space="preserve">The project pays substantial attention on sensitivity of adaptation measures to gender and vulnerable population groups (unemployed and disabled women and low income population) and encouragement of women leadership. Considering these, the project gender action plan (GAP) for 2016 was updated recommendations on improvements provided by the gender advisor from the Regional Office. Through the contained project effort and field level activities, more than 300 women have permanent income to support their livelihoods. According to the internal monitoring, there are 77 female community leaders (52%) of a total of 149 community EbA groups. </t>
  </si>
  <si>
    <t>Impact:  Moderate (0);                                                            Probability:  Low (0)</t>
  </si>
  <si>
    <t xml:space="preserve">No longer is identified as a risk in the two target River basins due to impacts and observable benefits/assets (human, natural, physical, social, and economic) of the local pilot adaptation measures shown by applications of  ecofriendly approaches and options on livelihood diversifications and strengthening local adaptive capacity to natural disasters and preparadness have positively affected policy makers to consider better decisions not to prioritize economic benefits over sustainable and resilient ecosystems. In paralell,  applications of IWRM principles that were adopted by the all 29 river basins in Mongolia to manage and coordinate water resources uses, protection and restoration by particpatory approaches since 2012 have resulted improvement on  better planning on effective use of water resources and allocation basing on water balances for sectors and monitoring and evaluation. Laws on Payments of water use and pollutions have reflection of Users pay and RRR principles to save water and its efficient uses and encourage water users applying evironmental sound technologies. Reestablishment of special and protection zones of the rivers are being upgraded by Landsat data in conjunction of real measures along rivers give a clear demand not to use these zones for economic purposes. Environmental organizations have already pointed out that more areas especially upstream of rivers and forest resources require to get them into protection network at least as local protected areas. All these joint efforts and initiatives have influences for decision makers not to make improper decisions and advocate environmental benefits in long term.      </t>
  </si>
  <si>
    <t xml:space="preserve">Risk mitigation during the reporting period was effective at reducing risks, so that no risks were considered to be or escalated to the level of critical risks. These risk mitigation measures will be continued over 2017 as detailed below.
For the reporting period, substantial structure changes were made at the Government level related to Parliament election held in June, 2016, resulting in the risk “Weak capacity of newly elected/appointed decision makers with regard to climate change, IWRM and EbA strategic measures” (Impact: Moderately high (4); Probability:  Moderately high  (3)). In this regard, the NPD and alternative NPD were appointed newly. In addition, other officials at relevant departments and divisions of MET were fully changed. Therefore, there is high demand in strengthening capacities of these new staffs with regard to climate change, IWRM and EbA strategic measures as they play important roles in further implementation of the Project. The lack of sufficient understanding might cause some challenges. Considering these risks, the Project is planning to carry out a series of activities in 2017 in order to strengthen capacities of newly appointed officials.  It includes joint workshops, discussions and on-job trainings with sevaral Departments and Divisions of the Ministry of Environment and Tourism (Departments of Climate change policy and international cooperation, Natural resources policy implementation and Environmental evaluation and monitoring and Division of River basin administration particularly) on principles, technology guides, ways of monitoring and evaluations of adaptation measures and river basin management and reflection of climate change and IWRM issues into planning and policy development. Easy to use guidelines on adaptation measures including post adaptation management for practical users and policy makers, documentary, monitoring handbooks to track outcomes of the technologies and measures will be shared with not only stakeholders of the environment but also with stakholders of agriculture and husbandry and land management.  User friendly module to track implementation status of IWRM plans for 21 River basin administrations in Mongolia will be developed jointly with the Ministry of Environment and Tourism to assist effective monitoring and evaluation of IWRM. Joint advocacy events are to be held with inclusion of media as well. 
The same risk and risk rating applied at local level during the reporting period. Substantial structure changes were made at aimag and soum level related to local Parliament election held in Oct, 2016. In this regard, new Local parliament members were elected and relevant Governors were appointed newly. In addition, other officials at soum and aimag Governors Offices were changed accordingly. Therefore, there is also urgent need in strengthening capacities of these new staffs with regard to climate change, IWRM and EbA strategic measures as they play important roles in further implementation of the Project. The project views that the lack of sufficient understanding might cause some challenges at local level. Considering these risks, the Project is planning to organize a series of consultative meeting and discussions in 2017 in order to strengthen capacities of newly elected/appointed local staffs. Particular emphasis will be given on sharing and informing the newly appointed/ elected staff at the Local governments and Citizens representatives on already approved and ongoing plans and programs on River basin management with EbA measures along two River basins, give updates on outcomes, lessons learned, cooperation, further needs of replication and copying of pilot measures to increase cover area and efficiency for better benefits to ecosystems, economy, social aspects and prepadness of locals to natural disasters; steppe fire, drought, and heavy snow/ and storms. Advocacy events/ measures will be held to share outcomes and practical approaches on adaptation measures along with easy to use modules and guidelines to plan and implement or improve and progress for benefits with acooperation of two River basin administrations, Aimag and soum environmental officers, and local NGOs using pilot sites.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</si>
</sst>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yy"/>
    <numFmt numFmtId="173" formatCode="[$-409]d\-mmm\-yyyy;@"/>
    <numFmt numFmtId="174" formatCode="_(* #,##0_);_(* \(#,##0\);_(* &quot;-&quot;??_);_(@_)"/>
    <numFmt numFmtId="175" formatCode="_(* #,##0.0_);_(* \(#,##0.0\);_(* &quot;-&quot;??_);_(@_)"/>
    <numFmt numFmtId="176" formatCode="&quot;Yes&quot;;&quot;Yes&quot;;&quot;No&quot;"/>
    <numFmt numFmtId="177" formatCode="&quot;True&quot;;&quot;True&quot;;&quot;False&quot;"/>
    <numFmt numFmtId="178" formatCode="&quot;On&quot;;&quot;On&quot;;&quot;Off&quot;"/>
    <numFmt numFmtId="179" formatCode="[$€-2]\ #,##0.00_);[Red]\([$€-2]\ #,##0.00\)"/>
  </numFmts>
  <fonts count="144">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u val="single"/>
      <sz val="11"/>
      <color indexed="8"/>
      <name val="Calibri"/>
      <family val="2"/>
    </font>
    <font>
      <i/>
      <sz val="11"/>
      <color indexed="8"/>
      <name val="Calibri"/>
      <family val="2"/>
    </font>
    <font>
      <i/>
      <sz val="9"/>
      <color indexed="8"/>
      <name val="Calibri"/>
      <family val="2"/>
    </font>
    <font>
      <i/>
      <sz val="10"/>
      <color indexed="8"/>
      <name val="Times New Roman"/>
      <family val="1"/>
    </font>
    <font>
      <b/>
      <i/>
      <sz val="10"/>
      <color indexed="8"/>
      <name val="Times New Roman"/>
      <family val="1"/>
    </font>
    <font>
      <b/>
      <sz val="10"/>
      <color indexed="8"/>
      <name val="Times New Roman"/>
      <family val="1"/>
    </font>
    <font>
      <sz val="10"/>
      <color indexed="8"/>
      <name val="Arial"/>
      <family val="2"/>
    </font>
    <font>
      <vertAlign val="superscript"/>
      <sz val="11"/>
      <color indexed="8"/>
      <name val="Times New Roman"/>
      <family val="1"/>
    </font>
    <font>
      <u val="single"/>
      <sz val="11"/>
      <color indexed="8"/>
      <name val="Times New Roman"/>
      <family val="1"/>
    </font>
    <font>
      <sz val="12"/>
      <name val="Times New Roman"/>
      <family val="1"/>
    </font>
    <font>
      <sz val="9"/>
      <name val="Tahoma"/>
      <family val="2"/>
    </font>
    <font>
      <b/>
      <sz val="9"/>
      <name val="Tahoma"/>
      <family val="2"/>
    </font>
    <font>
      <b/>
      <sz val="11"/>
      <color indexed="12"/>
      <name val="Calibri"/>
      <family val="2"/>
    </font>
    <font>
      <sz val="11"/>
      <color indexed="12"/>
      <name val="Times New Roman"/>
      <family val="1"/>
    </font>
    <font>
      <sz val="11"/>
      <color indexed="48"/>
      <name val="Times New Roman"/>
      <family val="1"/>
    </font>
    <font>
      <b/>
      <sz val="11"/>
      <color indexed="48"/>
      <name val="Times New Roman"/>
      <family val="1"/>
    </font>
    <font>
      <sz val="9.5"/>
      <name val="Microsoft Sans Serif"/>
      <family val="2"/>
    </font>
    <font>
      <b/>
      <sz val="9.5"/>
      <name val="Microsoft Sans Serif"/>
      <family val="2"/>
    </font>
    <font>
      <sz val="10"/>
      <name val="Microsoft Sans Serif"/>
      <family val="2"/>
    </font>
    <font>
      <b/>
      <sz val="10"/>
      <name val="Microsoft Sans Serif"/>
      <family val="2"/>
    </font>
    <font>
      <sz val="8"/>
      <name val="Microsoft Sans Serif"/>
      <family val="2"/>
    </font>
    <font>
      <b/>
      <sz val="8"/>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20"/>
      <color indexed="8"/>
      <name val="Calibri"/>
      <family val="2"/>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b/>
      <sz val="11"/>
      <color indexed="10"/>
      <name val="Calibri"/>
      <family val="2"/>
    </font>
    <font>
      <sz val="10"/>
      <color indexed="36"/>
      <name val="Calibri"/>
      <family val="2"/>
    </font>
    <font>
      <b/>
      <sz val="10"/>
      <color indexed="8"/>
      <name val="Arial"/>
      <family val="2"/>
    </font>
    <font>
      <b/>
      <sz val="10"/>
      <color indexed="10"/>
      <name val="Calibri"/>
      <family val="2"/>
    </font>
    <font>
      <b/>
      <sz val="10"/>
      <color indexed="62"/>
      <name val="Calibri"/>
      <family val="2"/>
    </font>
    <font>
      <b/>
      <sz val="11"/>
      <color indexed="62"/>
      <name val="Calibri"/>
      <family val="2"/>
    </font>
    <font>
      <sz val="11"/>
      <color indexed="62"/>
      <name val="Times New Roman"/>
      <family val="1"/>
    </font>
    <font>
      <b/>
      <sz val="11"/>
      <color indexed="62"/>
      <name val="Times New Roman"/>
      <family val="1"/>
    </font>
    <font>
      <sz val="10"/>
      <color indexed="8"/>
      <name val="Calibri"/>
      <family val="2"/>
    </font>
    <font>
      <b/>
      <sz val="8"/>
      <color indexed="8"/>
      <name val="Times New Roman"/>
      <family val="1"/>
    </font>
    <font>
      <b/>
      <sz val="8"/>
      <color indexed="9"/>
      <name val="Times New Roman"/>
      <family val="1"/>
    </font>
    <font>
      <sz val="12"/>
      <color indexed="12"/>
      <name val="Times New Roman"/>
      <family val="1"/>
    </font>
    <font>
      <b/>
      <sz val="12"/>
      <color indexed="9"/>
      <name val="Times New Roman"/>
      <family val="1"/>
    </font>
    <font>
      <u val="single"/>
      <sz val="11"/>
      <color indexed="12"/>
      <name val="Times New Roman"/>
      <family val="1"/>
    </font>
    <font>
      <b/>
      <sz val="11"/>
      <color indexed="10"/>
      <name val="Times New Roman"/>
      <family val="1"/>
    </font>
    <font>
      <sz val="10"/>
      <color indexed="8"/>
      <name val="Arial Mon"/>
      <family val="2"/>
    </font>
    <font>
      <b/>
      <sz val="14"/>
      <color indexed="8"/>
      <name val="Calibri"/>
      <family val="2"/>
    </font>
    <font>
      <b/>
      <sz val="14"/>
      <color indexed="9"/>
      <name val="Calibri"/>
      <family val="2"/>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Microsoft Sans Serif"/>
      <family val="2"/>
    </font>
    <font>
      <b/>
      <sz val="14"/>
      <color rgb="FF000000"/>
      <name val="Times New Roman"/>
      <family val="1"/>
    </font>
    <font>
      <sz val="20"/>
      <color theme="1"/>
      <name val="Calibri"/>
      <family val="2"/>
    </font>
    <font>
      <b/>
      <sz val="11"/>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sz val="12"/>
      <color theme="1"/>
      <name val="Times New Roman"/>
      <family val="1"/>
    </font>
    <font>
      <b/>
      <sz val="11"/>
      <color rgb="FFFF0000"/>
      <name val="Calibri"/>
      <family val="2"/>
    </font>
    <font>
      <sz val="11"/>
      <color rgb="FFFF0000"/>
      <name val="Times New Roman"/>
      <family val="1"/>
    </font>
    <font>
      <sz val="10"/>
      <color rgb="FF7030A0"/>
      <name val="Calibri"/>
      <family val="2"/>
    </font>
    <font>
      <sz val="10"/>
      <color theme="1"/>
      <name val="Arial"/>
      <family val="2"/>
    </font>
    <font>
      <b/>
      <sz val="10"/>
      <color theme="1"/>
      <name val="Arial"/>
      <family val="2"/>
    </font>
    <font>
      <b/>
      <sz val="10"/>
      <color rgb="FFFF0000"/>
      <name val="Calibri"/>
      <family val="2"/>
    </font>
    <font>
      <b/>
      <sz val="10"/>
      <color theme="3" tint="0.39998000860214233"/>
      <name val="Calibri"/>
      <family val="2"/>
    </font>
    <font>
      <b/>
      <sz val="11"/>
      <color theme="4" tint="-0.24997000396251678"/>
      <name val="Calibri"/>
      <family val="2"/>
    </font>
    <font>
      <sz val="11"/>
      <color theme="3" tint="0.39998000860214233"/>
      <name val="Times New Roman"/>
      <family val="1"/>
    </font>
    <font>
      <b/>
      <sz val="11"/>
      <color theme="3" tint="0.39998000860214233"/>
      <name val="Times New Roman"/>
      <family val="1"/>
    </font>
    <font>
      <i/>
      <sz val="11"/>
      <color theme="1"/>
      <name val="Times New Roman"/>
      <family val="1"/>
    </font>
    <font>
      <sz val="10"/>
      <color theme="1"/>
      <name val="Calibri"/>
      <family val="2"/>
    </font>
    <font>
      <b/>
      <sz val="8"/>
      <color theme="1"/>
      <name val="Times New Roman"/>
      <family val="1"/>
    </font>
    <font>
      <b/>
      <sz val="8"/>
      <color rgb="FFFFFFFF"/>
      <name val="Times New Roman"/>
      <family val="1"/>
    </font>
    <font>
      <sz val="12"/>
      <color rgb="FF0000FF"/>
      <name val="Times New Roman"/>
      <family val="1"/>
    </font>
    <font>
      <b/>
      <sz val="12"/>
      <color rgb="FFFFFFFF"/>
      <name val="Times New Roman"/>
      <family val="1"/>
    </font>
    <font>
      <b/>
      <sz val="12"/>
      <color theme="1"/>
      <name val="Times New Roman"/>
      <family val="1"/>
    </font>
    <font>
      <sz val="11"/>
      <color rgb="FF3333FF"/>
      <name val="Times New Roman"/>
      <family val="1"/>
    </font>
    <font>
      <u val="single"/>
      <sz val="11"/>
      <color theme="10"/>
      <name val="Times New Roman"/>
      <family val="1"/>
    </font>
    <font>
      <b/>
      <sz val="11"/>
      <color rgb="FFFF0000"/>
      <name val="Times New Roman"/>
      <family val="1"/>
    </font>
    <font>
      <sz val="11"/>
      <color rgb="FF0000FF"/>
      <name val="Times New Roman"/>
      <family val="1"/>
    </font>
    <font>
      <sz val="10"/>
      <color theme="1"/>
      <name val="Arial Mon"/>
      <family val="2"/>
    </font>
    <font>
      <b/>
      <sz val="14"/>
      <color theme="0"/>
      <name val="Calibri"/>
      <family val="2"/>
    </font>
    <font>
      <b/>
      <sz val="14"/>
      <color theme="1"/>
      <name val="Calibri"/>
      <family val="2"/>
    </font>
    <font>
      <b/>
      <sz val="16"/>
      <color theme="1"/>
      <name val="Calibri"/>
      <family val="2"/>
    </font>
    <font>
      <sz val="18"/>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F4C5"/>
        <bgColor indexed="64"/>
      </patternFill>
    </fill>
    <fill>
      <patternFill patternType="solid">
        <fgColor theme="6" tint="-0.24997000396251678"/>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style="medium"/>
      <right style="medium"/>
      <top/>
      <bottom style="thin"/>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medium"/>
      <right style="medium"/>
      <top style="thin"/>
      <bottom/>
    </border>
    <border>
      <left style="medium"/>
      <right style="thin"/>
      <top style="thin"/>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thin"/>
      <bottom/>
    </border>
    <border>
      <left style="medium"/>
      <right/>
      <top style="medium"/>
      <bottom style="medium"/>
    </border>
    <border>
      <left style="medium"/>
      <right style="thin"/>
      <top style="medium"/>
      <bottom style="thin"/>
    </border>
    <border>
      <left style="thin"/>
      <right style="medium"/>
      <top/>
      <bottom style="medium"/>
    </border>
    <border>
      <left style="medium"/>
      <right style="thin"/>
      <top/>
      <bottom/>
    </border>
    <border>
      <left/>
      <right style="thin"/>
      <top style="thin"/>
      <bottom style="medium"/>
    </border>
    <border>
      <left style="medium"/>
      <right style="thin"/>
      <top style="thin"/>
      <bottom style="medium"/>
    </border>
    <border>
      <left/>
      <right style="medium"/>
      <top style="medium"/>
      <bottom style="medium"/>
    </border>
    <border>
      <left/>
      <right/>
      <top/>
      <bottom style="thin"/>
    </border>
    <border>
      <left style="thin"/>
      <right style="thin"/>
      <top/>
      <bottom/>
    </border>
    <border>
      <left/>
      <right style="thin"/>
      <top/>
      <bottom/>
    </border>
    <border>
      <left style="medium"/>
      <right style="medium"/>
      <top/>
      <bottom style="medium"/>
    </border>
    <border>
      <left style="medium"/>
      <right style="medium"/>
      <top/>
      <bottom/>
    </border>
    <border>
      <left style="thin"/>
      <right style="thin"/>
      <top style="medium"/>
      <bottom style="medium"/>
    </border>
    <border>
      <left style="thin"/>
      <right/>
      <top style="medium"/>
      <bottom style="thin"/>
    </border>
    <border>
      <left/>
      <right style="medium"/>
      <top style="medium"/>
      <bottom style="thin"/>
    </border>
    <border>
      <left style="thin"/>
      <right/>
      <top style="thin"/>
      <bottom style="medium"/>
    </border>
    <border>
      <left/>
      <right style="medium"/>
      <top style="thin"/>
      <bottom style="medium"/>
    </border>
    <border>
      <left style="medium"/>
      <right style="thin"/>
      <top style="medium"/>
      <bottom/>
    </border>
    <border>
      <left style="thin"/>
      <right style="medium"/>
      <top style="medium"/>
      <bottom/>
    </border>
    <border>
      <left/>
      <right style="thin"/>
      <top/>
      <bottom style="thin"/>
    </border>
    <border>
      <left style="medium"/>
      <right style="medium"/>
      <top style="medium"/>
      <bottom/>
    </border>
    <border>
      <left/>
      <right/>
      <top style="medium"/>
      <bottom style="medium"/>
    </border>
    <border>
      <left/>
      <right style="thin"/>
      <top style="thin"/>
      <bottom/>
    </border>
    <border>
      <left style="thin"/>
      <right/>
      <top/>
      <bottom/>
    </border>
    <border>
      <left style="thin"/>
      <right style="thin"/>
      <top style="thin"/>
      <bottom style="medium"/>
    </border>
    <border>
      <left style="medium"/>
      <right/>
      <top style="thin"/>
      <bottom style="thin"/>
    </border>
    <border>
      <left style="medium"/>
      <right/>
      <top style="medium"/>
      <bottom style="thin"/>
    </border>
    <border>
      <left style="medium"/>
      <right style="thin"/>
      <top/>
      <bottom style="medium"/>
    </border>
    <border>
      <left style="thin"/>
      <right style="medium"/>
      <top/>
      <bottom/>
    </border>
    <border>
      <left/>
      <right/>
      <top style="medium"/>
      <bottom style="thin"/>
    </border>
    <border>
      <left style="medium"/>
      <right/>
      <top style="thin"/>
      <bottom style="medium"/>
    </border>
    <border>
      <left/>
      <right/>
      <top style="thin"/>
      <bottom style="medium"/>
    </border>
    <border>
      <left style="thin"/>
      <right/>
      <top style="medium"/>
      <bottom style="medium"/>
    </border>
    <border>
      <left/>
      <right style="thin"/>
      <top style="medium"/>
      <bottom style="medium"/>
    </border>
    <border>
      <left/>
      <right style="thin"/>
      <top style="medium"/>
      <bottom/>
    </border>
    <border>
      <left/>
      <right style="thin"/>
      <top/>
      <bottom style="medium"/>
    </border>
    <border>
      <left style="thin"/>
      <right/>
      <top style="medium"/>
      <bottom/>
    </border>
    <border>
      <left style="thin"/>
      <right/>
      <top/>
      <bottom style="medium"/>
    </border>
    <border>
      <left style="medium"/>
      <right/>
      <top style="thin"/>
      <bottom/>
    </border>
    <border>
      <left/>
      <right/>
      <top style="thin"/>
      <bottom/>
    </border>
    <border>
      <left style="medium"/>
      <right/>
      <top/>
      <bottom style="thin"/>
    </border>
    <border>
      <left/>
      <right style="medium"/>
      <top/>
      <bottom style="thin"/>
    </border>
    <border>
      <left style="thin"/>
      <right style="thin"/>
      <top/>
      <bottom style="medium"/>
    </border>
    <border>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1377">
    <xf numFmtId="0" fontId="0" fillId="0" borderId="0" xfId="0" applyFont="1" applyAlignment="1">
      <alignment/>
    </xf>
    <xf numFmtId="0" fontId="106" fillId="0" borderId="0" xfId="0" applyFont="1" applyFill="1" applyAlignment="1" applyProtection="1">
      <alignment/>
      <protection/>
    </xf>
    <xf numFmtId="0" fontId="106"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1" xfId="0" applyFont="1" applyFill="1" applyBorder="1" applyAlignment="1" applyProtection="1">
      <alignment/>
      <protection locked="0"/>
    </xf>
    <xf numFmtId="172" fontId="2" fillId="33" borderId="13" xfId="0" applyNumberFormat="1" applyFont="1" applyFill="1" applyBorder="1" applyAlignment="1" applyProtection="1">
      <alignment horizontal="left"/>
      <protection locked="0"/>
    </xf>
    <xf numFmtId="0" fontId="106" fillId="0" borderId="0" xfId="0" applyFont="1" applyAlignment="1">
      <alignment horizontal="left" vertical="center"/>
    </xf>
    <xf numFmtId="0" fontId="106" fillId="0" borderId="0" xfId="0" applyFont="1" applyAlignment="1">
      <alignment/>
    </xf>
    <xf numFmtId="0" fontId="106" fillId="0" borderId="0" xfId="0" applyFont="1" applyFill="1" applyAlignment="1">
      <alignment/>
    </xf>
    <xf numFmtId="0" fontId="2" fillId="33" borderId="14"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33" borderId="15" xfId="0" applyFont="1" applyFill="1" applyBorder="1" applyAlignment="1" applyProtection="1">
      <alignment vertical="top" wrapText="1"/>
      <protection/>
    </xf>
    <xf numFmtId="0" fontId="106"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106"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3" fillId="33" borderId="10" xfId="0" applyFont="1" applyFill="1" applyBorder="1" applyAlignment="1" applyProtection="1">
      <alignment vertical="top" wrapText="1"/>
      <protection/>
    </xf>
    <xf numFmtId="0" fontId="13" fillId="33" borderId="10" xfId="0" applyFont="1" applyFill="1" applyBorder="1" applyAlignment="1" applyProtection="1">
      <alignment horizontal="center" vertical="top" wrapText="1"/>
      <protection/>
    </xf>
    <xf numFmtId="0" fontId="12" fillId="33" borderId="16" xfId="0" applyFont="1" applyFill="1" applyBorder="1" applyAlignment="1" applyProtection="1">
      <alignment vertical="top" wrapText="1"/>
      <protection/>
    </xf>
    <xf numFmtId="0" fontId="12" fillId="33" borderId="12" xfId="0" applyFont="1" applyFill="1" applyBorder="1" applyAlignment="1" applyProtection="1">
      <alignment vertical="top" wrapText="1"/>
      <protection/>
    </xf>
    <xf numFmtId="0" fontId="12" fillId="33" borderId="13" xfId="0" applyFont="1" applyFill="1" applyBorder="1" applyAlignment="1" applyProtection="1">
      <alignment vertical="top" wrapText="1"/>
      <protection/>
    </xf>
    <xf numFmtId="0" fontId="14" fillId="10" borderId="17" xfId="0" applyFont="1" applyFill="1" applyBorder="1" applyAlignment="1" applyProtection="1">
      <alignment horizontal="left" vertical="top" wrapText="1"/>
      <protection/>
    </xf>
    <xf numFmtId="0" fontId="107" fillId="10" borderId="18" xfId="0" applyFont="1" applyFill="1" applyBorder="1" applyAlignment="1" applyProtection="1">
      <alignment vertical="top" wrapText="1"/>
      <protection/>
    </xf>
    <xf numFmtId="0" fontId="2" fillId="10" borderId="19" xfId="0" applyFont="1" applyFill="1" applyBorder="1" applyAlignment="1" applyProtection="1">
      <alignment/>
      <protection/>
    </xf>
    <xf numFmtId="0" fontId="2" fillId="10" borderId="20" xfId="0" applyFont="1" applyFill="1" applyBorder="1" applyAlignment="1" applyProtection="1">
      <alignment horizontal="left" vertical="center"/>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3"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0" fillId="10" borderId="0" xfId="0" applyFont="1" applyFill="1" applyBorder="1" applyAlignment="1" applyProtection="1">
      <alignment horizontal="left" vertical="center"/>
      <protection/>
    </xf>
    <xf numFmtId="0" fontId="8" fillId="10" borderId="0" xfId="0" applyFont="1" applyFill="1" applyBorder="1" applyAlignment="1" applyProtection="1">
      <alignment vertical="top" wrapText="1"/>
      <protection/>
    </xf>
    <xf numFmtId="0" fontId="2" fillId="10" borderId="24" xfId="0" applyFont="1" applyFill="1" applyBorder="1" applyAlignment="1" applyProtection="1">
      <alignment/>
      <protection/>
    </xf>
    <xf numFmtId="0" fontId="2" fillId="10" borderId="25"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12" fillId="10" borderId="23" xfId="0" applyFont="1" applyFill="1" applyBorder="1" applyAlignment="1" applyProtection="1">
      <alignment vertical="top" wrapText="1"/>
      <protection/>
    </xf>
    <xf numFmtId="0" fontId="12" fillId="10" borderId="22" xfId="0" applyFont="1" applyFill="1" applyBorder="1" applyAlignment="1" applyProtection="1">
      <alignment vertical="top" wrapText="1"/>
      <protection/>
    </xf>
    <xf numFmtId="0" fontId="12" fillId="10" borderId="0" xfId="0" applyFont="1" applyFill="1" applyBorder="1" applyAlignment="1" applyProtection="1">
      <alignment vertical="top" wrapText="1"/>
      <protection/>
    </xf>
    <xf numFmtId="0" fontId="13" fillId="10" borderId="0" xfId="0" applyFont="1" applyFill="1" applyBorder="1" applyAlignment="1" applyProtection="1">
      <alignment vertical="top" wrapText="1"/>
      <protection/>
    </xf>
    <xf numFmtId="0" fontId="106" fillId="10" borderId="19" xfId="0" applyFont="1" applyFill="1" applyBorder="1" applyAlignment="1">
      <alignment horizontal="left" vertical="center"/>
    </xf>
    <xf numFmtId="0" fontId="106" fillId="10" borderId="20" xfId="0" applyFont="1" applyFill="1" applyBorder="1" applyAlignment="1">
      <alignment horizontal="left" vertical="center"/>
    </xf>
    <xf numFmtId="0" fontId="106" fillId="10" borderId="20" xfId="0" applyFont="1" applyFill="1" applyBorder="1" applyAlignment="1">
      <alignment/>
    </xf>
    <xf numFmtId="0" fontId="106" fillId="10" borderId="21" xfId="0" applyFont="1" applyFill="1" applyBorder="1" applyAlignment="1">
      <alignment/>
    </xf>
    <xf numFmtId="0" fontId="106" fillId="10" borderId="22" xfId="0" applyFont="1" applyFill="1" applyBorder="1" applyAlignment="1">
      <alignment horizontal="left" vertical="center"/>
    </xf>
    <xf numFmtId="0" fontId="2" fillId="10" borderId="23"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3" fillId="10" borderId="25" xfId="0" applyFont="1" applyFill="1" applyBorder="1" applyAlignment="1" applyProtection="1">
      <alignment vertical="top" wrapText="1"/>
      <protection/>
    </xf>
    <xf numFmtId="0" fontId="2" fillId="10" borderId="26" xfId="0" applyFont="1" applyFill="1" applyBorder="1" applyAlignment="1" applyProtection="1">
      <alignment vertical="top" wrapText="1"/>
      <protection/>
    </xf>
    <xf numFmtId="0" fontId="106" fillId="10" borderId="20" xfId="0" applyFont="1" applyFill="1" applyBorder="1" applyAlignment="1" applyProtection="1">
      <alignment/>
      <protection/>
    </xf>
    <xf numFmtId="0" fontId="106" fillId="10" borderId="21" xfId="0" applyFont="1" applyFill="1" applyBorder="1" applyAlignment="1" applyProtection="1">
      <alignment/>
      <protection/>
    </xf>
    <xf numFmtId="0" fontId="106" fillId="10" borderId="0" xfId="0" applyFont="1" applyFill="1" applyBorder="1" applyAlignment="1" applyProtection="1">
      <alignment/>
      <protection/>
    </xf>
    <xf numFmtId="0" fontId="106" fillId="10" borderId="23"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3"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5" xfId="0" applyFont="1" applyFill="1" applyBorder="1" applyAlignment="1" applyProtection="1">
      <alignment/>
      <protection/>
    </xf>
    <xf numFmtId="0" fontId="108" fillId="0" borderId="10" xfId="0" applyFont="1" applyBorder="1" applyAlignment="1">
      <alignment horizontal="center" readingOrder="1"/>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10" borderId="0" xfId="0" applyFill="1" applyBorder="1" applyAlignment="1">
      <alignment/>
    </xf>
    <xf numFmtId="0" fontId="0" fillId="10" borderId="23" xfId="0" applyFill="1" applyBorder="1" applyAlignment="1">
      <alignment/>
    </xf>
    <xf numFmtId="0" fontId="109" fillId="10" borderId="19" xfId="0" applyFont="1" applyFill="1" applyBorder="1" applyAlignment="1">
      <alignment vertical="center"/>
    </xf>
    <xf numFmtId="0" fontId="109" fillId="10" borderId="22" xfId="0" applyFont="1" applyFill="1" applyBorder="1" applyAlignment="1">
      <alignment vertical="center"/>
    </xf>
    <xf numFmtId="0" fontId="109" fillId="10" borderId="0" xfId="0" applyFont="1" applyFill="1" applyBorder="1" applyAlignment="1">
      <alignment vertical="center"/>
    </xf>
    <xf numFmtId="0" fontId="3" fillId="33" borderId="10" xfId="0" applyFont="1" applyFill="1" applyBorder="1" applyAlignment="1" applyProtection="1">
      <alignment horizontal="center" vertical="center" wrapText="1"/>
      <protection/>
    </xf>
    <xf numFmtId="0" fontId="3" fillId="10" borderId="23"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2" fillId="34"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106" fillId="10" borderId="19" xfId="0" applyFont="1" applyFill="1" applyBorder="1" applyAlignment="1">
      <alignment/>
    </xf>
    <xf numFmtId="0" fontId="106" fillId="10" borderId="22" xfId="0" applyFont="1" applyFill="1" applyBorder="1" applyAlignment="1">
      <alignment/>
    </xf>
    <xf numFmtId="0" fontId="106" fillId="10" borderId="23" xfId="0" applyFont="1" applyFill="1" applyBorder="1" applyAlignment="1">
      <alignment/>
    </xf>
    <xf numFmtId="0" fontId="106" fillId="0" borderId="10" xfId="0" applyFont="1" applyFill="1" applyBorder="1" applyAlignment="1">
      <alignment vertical="top" wrapText="1"/>
    </xf>
    <xf numFmtId="0" fontId="106" fillId="10" borderId="25" xfId="0" applyFont="1" applyFill="1" applyBorder="1" applyAlignment="1">
      <alignment/>
    </xf>
    <xf numFmtId="0" fontId="3" fillId="33" borderId="27" xfId="0" applyFont="1" applyFill="1" applyBorder="1" applyAlignment="1" applyProtection="1">
      <alignment horizontal="center" vertical="center" wrapText="1"/>
      <protection/>
    </xf>
    <xf numFmtId="1" fontId="2" fillId="33" borderId="28" xfId="0" applyNumberFormat="1" applyFont="1" applyFill="1" applyBorder="1" applyAlignment="1" applyProtection="1">
      <alignment horizontal="left"/>
      <protection locked="0"/>
    </xf>
    <xf numFmtId="0" fontId="106" fillId="0" borderId="0" xfId="0" applyFont="1" applyFill="1" applyAlignment="1" applyProtection="1">
      <alignment horizontal="right"/>
      <protection/>
    </xf>
    <xf numFmtId="0" fontId="106" fillId="10" borderId="19" xfId="0" applyFont="1" applyFill="1" applyBorder="1" applyAlignment="1" applyProtection="1">
      <alignment horizontal="right"/>
      <protection/>
    </xf>
    <xf numFmtId="0" fontId="106" fillId="10" borderId="20" xfId="0" applyFont="1" applyFill="1" applyBorder="1" applyAlignment="1" applyProtection="1">
      <alignment horizontal="right"/>
      <protection/>
    </xf>
    <xf numFmtId="0" fontId="106" fillId="10" borderId="22" xfId="0" applyFont="1" applyFill="1" applyBorder="1" applyAlignment="1" applyProtection="1">
      <alignment horizontal="right"/>
      <protection/>
    </xf>
    <xf numFmtId="0" fontId="106"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2" xfId="0" applyFont="1" applyFill="1" applyBorder="1" applyAlignment="1" applyProtection="1">
      <alignment horizontal="right" vertical="top" wrapText="1"/>
      <protection/>
    </xf>
    <xf numFmtId="0" fontId="110"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33" borderId="29" xfId="0" applyFont="1" applyFill="1" applyBorder="1" applyAlignment="1" applyProtection="1">
      <alignment vertical="top" wrapText="1"/>
      <protection/>
    </xf>
    <xf numFmtId="0" fontId="3" fillId="33" borderId="27" xfId="0" applyFont="1" applyFill="1" applyBorder="1" applyAlignment="1" applyProtection="1">
      <alignment horizontal="right" vertical="center" wrapText="1"/>
      <protection/>
    </xf>
    <xf numFmtId="0" fontId="3" fillId="33" borderId="18"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0" fillId="10" borderId="0" xfId="0" applyFill="1" applyAlignment="1">
      <alignment/>
    </xf>
    <xf numFmtId="0" fontId="106" fillId="10" borderId="24" xfId="0" applyFont="1" applyFill="1" applyBorder="1" applyAlignment="1">
      <alignment/>
    </xf>
    <xf numFmtId="0" fontId="106" fillId="10" borderId="26" xfId="0" applyFont="1" applyFill="1" applyBorder="1" applyAlignment="1">
      <alignment/>
    </xf>
    <xf numFmtId="0" fontId="5" fillId="10" borderId="0"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18" xfId="0" applyBorder="1" applyAlignment="1" applyProtection="1">
      <alignment/>
      <protection/>
    </xf>
    <xf numFmtId="0" fontId="111" fillId="6" borderId="30" xfId="0" applyFont="1" applyFill="1" applyBorder="1" applyAlignment="1" applyProtection="1">
      <alignment horizontal="left" vertical="center" wrapText="1"/>
      <protection/>
    </xf>
    <xf numFmtId="0" fontId="111" fillId="6" borderId="31" xfId="0" applyFont="1" applyFill="1" applyBorder="1" applyAlignment="1" applyProtection="1">
      <alignment horizontal="left" vertical="center" wrapText="1"/>
      <protection/>
    </xf>
    <xf numFmtId="0" fontId="111" fillId="6" borderId="32" xfId="0" applyFont="1" applyFill="1" applyBorder="1" applyAlignment="1" applyProtection="1">
      <alignment horizontal="left" vertical="center" wrapText="1"/>
      <protection/>
    </xf>
    <xf numFmtId="0" fontId="112" fillId="0" borderId="33" xfId="0" applyFont="1" applyBorder="1" applyAlignment="1" applyProtection="1">
      <alignment horizontal="left" vertical="center"/>
      <protection/>
    </xf>
    <xf numFmtId="0" fontId="101" fillId="31" borderId="31" xfId="56" applyFont="1" applyBorder="1" applyAlignment="1" applyProtection="1">
      <alignment horizontal="center" vertical="center"/>
      <protection locked="0"/>
    </xf>
    <xf numFmtId="0" fontId="113" fillId="31" borderId="31" xfId="56" applyFont="1" applyBorder="1" applyAlignment="1" applyProtection="1">
      <alignment horizontal="center" vertical="center"/>
      <protection locked="0"/>
    </xf>
    <xf numFmtId="0" fontId="113" fillId="31" borderId="34" xfId="56" applyFont="1" applyBorder="1" applyAlignment="1" applyProtection="1">
      <alignment horizontal="center" vertical="center"/>
      <protection locked="0"/>
    </xf>
    <xf numFmtId="0" fontId="112" fillId="0" borderId="35" xfId="0" applyFont="1" applyBorder="1" applyAlignment="1" applyProtection="1">
      <alignment horizontal="left" vertical="center"/>
      <protection/>
    </xf>
    <xf numFmtId="0" fontId="101" fillId="35" borderId="31" xfId="56" applyFont="1" applyFill="1" applyBorder="1" applyAlignment="1" applyProtection="1">
      <alignment horizontal="center" vertical="center"/>
      <protection locked="0"/>
    </xf>
    <xf numFmtId="0" fontId="113" fillId="35" borderId="31" xfId="56" applyFont="1" applyFill="1" applyBorder="1" applyAlignment="1" applyProtection="1">
      <alignment horizontal="center" vertical="center"/>
      <protection locked="0"/>
    </xf>
    <xf numFmtId="0" fontId="113" fillId="35" borderId="34" xfId="56" applyFont="1" applyFill="1" applyBorder="1" applyAlignment="1" applyProtection="1">
      <alignment horizontal="center" vertical="center"/>
      <protection locked="0"/>
    </xf>
    <xf numFmtId="0" fontId="114" fillId="0" borderId="31" xfId="0" applyFont="1" applyBorder="1" applyAlignment="1" applyProtection="1">
      <alignment horizontal="left" vertical="center"/>
      <protection/>
    </xf>
    <xf numFmtId="10" fontId="113" fillId="31" borderId="31" xfId="56" applyNumberFormat="1" applyFont="1" applyBorder="1" applyAlignment="1" applyProtection="1">
      <alignment horizontal="center" vertical="center"/>
      <protection locked="0"/>
    </xf>
    <xf numFmtId="10" fontId="113" fillId="31" borderId="34" xfId="56" applyNumberFormat="1" applyFont="1" applyBorder="1" applyAlignment="1" applyProtection="1">
      <alignment horizontal="center" vertical="center"/>
      <protection locked="0"/>
    </xf>
    <xf numFmtId="0" fontId="114" fillId="0" borderId="30" xfId="0" applyFont="1" applyBorder="1" applyAlignment="1" applyProtection="1">
      <alignment horizontal="left" vertical="center"/>
      <protection/>
    </xf>
    <xf numFmtId="10" fontId="113" fillId="35" borderId="31" xfId="56" applyNumberFormat="1" applyFont="1" applyFill="1" applyBorder="1" applyAlignment="1" applyProtection="1">
      <alignment horizontal="center" vertical="center"/>
      <protection locked="0"/>
    </xf>
    <xf numFmtId="10" fontId="113" fillId="35" borderId="34" xfId="56"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111" fillId="6" borderId="36" xfId="0" applyFont="1" applyFill="1" applyBorder="1" applyAlignment="1" applyProtection="1">
      <alignment horizontal="center" vertical="center" wrapText="1"/>
      <protection/>
    </xf>
    <xf numFmtId="0" fontId="111" fillId="6" borderId="37" xfId="0" applyFont="1" applyFill="1" applyBorder="1" applyAlignment="1" applyProtection="1">
      <alignment horizontal="center" vertical="center" wrapText="1"/>
      <protection/>
    </xf>
    <xf numFmtId="0" fontId="112" fillId="0" borderId="31" xfId="0" applyFont="1" applyFill="1" applyBorder="1" applyAlignment="1" applyProtection="1">
      <alignment vertical="center" wrapText="1"/>
      <protection/>
    </xf>
    <xf numFmtId="0" fontId="101" fillId="31" borderId="31" xfId="56" applyBorder="1" applyAlignment="1" applyProtection="1">
      <alignment wrapText="1"/>
      <protection locked="0"/>
    </xf>
    <xf numFmtId="0" fontId="101" fillId="35" borderId="31" xfId="56" applyFill="1" applyBorder="1" applyAlignment="1" applyProtection="1">
      <alignment wrapText="1"/>
      <protection locked="0"/>
    </xf>
    <xf numFmtId="0" fontId="66" fillId="33" borderId="31" xfId="0" applyFont="1" applyFill="1" applyBorder="1" applyAlignment="1" applyProtection="1">
      <alignment vertical="center" wrapText="1"/>
      <protection/>
    </xf>
    <xf numFmtId="10" fontId="101" fillId="31" borderId="31" xfId="56" applyNumberFormat="1" applyBorder="1" applyAlignment="1" applyProtection="1">
      <alignment horizontal="center" vertical="center" wrapText="1"/>
      <protection locked="0"/>
    </xf>
    <xf numFmtId="10" fontId="101" fillId="35" borderId="31" xfId="56" applyNumberFormat="1" applyFill="1" applyBorder="1" applyAlignment="1" applyProtection="1">
      <alignment horizontal="center" vertical="center" wrapText="1"/>
      <protection locked="0"/>
    </xf>
    <xf numFmtId="0" fontId="111" fillId="6" borderId="31" xfId="0" applyFont="1" applyFill="1" applyBorder="1" applyAlignment="1" applyProtection="1">
      <alignment horizontal="center" vertical="center" wrapText="1"/>
      <protection/>
    </xf>
    <xf numFmtId="0" fontId="111" fillId="6" borderId="34" xfId="0" applyFont="1" applyFill="1" applyBorder="1" applyAlignment="1" applyProtection="1">
      <alignment horizontal="center" vertical="center" wrapText="1"/>
      <protection/>
    </xf>
    <xf numFmtId="0" fontId="115" fillId="31" borderId="38" xfId="56" applyFont="1" applyBorder="1" applyAlignment="1" applyProtection="1">
      <alignment vertical="center" wrapText="1"/>
      <protection locked="0"/>
    </xf>
    <xf numFmtId="0" fontId="115" fillId="31" borderId="31" xfId="56" applyFont="1" applyBorder="1" applyAlignment="1" applyProtection="1">
      <alignment horizontal="center" vertical="center"/>
      <protection locked="0"/>
    </xf>
    <xf numFmtId="0" fontId="115" fillId="31" borderId="34" xfId="56" applyFont="1" applyBorder="1" applyAlignment="1" applyProtection="1">
      <alignment horizontal="center" vertical="center"/>
      <protection locked="0"/>
    </xf>
    <xf numFmtId="0" fontId="115" fillId="35" borderId="31" xfId="56" applyFont="1" applyFill="1" applyBorder="1" applyAlignment="1" applyProtection="1">
      <alignment horizontal="center" vertical="center"/>
      <protection locked="0"/>
    </xf>
    <xf numFmtId="0" fontId="115" fillId="35" borderId="38" xfId="56" applyFont="1" applyFill="1" applyBorder="1" applyAlignment="1" applyProtection="1">
      <alignment vertical="center" wrapText="1"/>
      <protection locked="0"/>
    </xf>
    <xf numFmtId="0" fontId="115" fillId="35" borderId="34" xfId="56" applyFont="1" applyFill="1" applyBorder="1" applyAlignment="1" applyProtection="1">
      <alignment horizontal="center" vertical="center"/>
      <protection locked="0"/>
    </xf>
    <xf numFmtId="0" fontId="115" fillId="31" borderId="34" xfId="56" applyFont="1" applyBorder="1" applyAlignment="1" applyProtection="1">
      <alignment vertical="center"/>
      <protection locked="0"/>
    </xf>
    <xf numFmtId="0" fontId="115" fillId="35" borderId="34" xfId="56" applyFont="1" applyFill="1" applyBorder="1" applyAlignment="1" applyProtection="1">
      <alignment vertical="center"/>
      <protection locked="0"/>
    </xf>
    <xf numFmtId="0" fontId="115" fillId="31" borderId="39" xfId="56" applyFont="1" applyBorder="1" applyAlignment="1" applyProtection="1">
      <alignment vertical="center"/>
      <protection locked="0"/>
    </xf>
    <xf numFmtId="0" fontId="115" fillId="35" borderId="39" xfId="56"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111" fillId="6" borderId="36" xfId="0" applyFont="1" applyFill="1" applyBorder="1" applyAlignment="1" applyProtection="1">
      <alignment horizontal="center" vertical="center"/>
      <protection/>
    </xf>
    <xf numFmtId="0" fontId="111" fillId="6" borderId="32" xfId="0" applyFont="1" applyFill="1" applyBorder="1" applyAlignment="1" applyProtection="1">
      <alignment horizontal="center" vertical="center"/>
      <protection/>
    </xf>
    <xf numFmtId="0" fontId="101" fillId="31" borderId="31" xfId="56" applyBorder="1" applyAlignment="1" applyProtection="1">
      <alignment horizontal="center" vertical="center"/>
      <protection locked="0"/>
    </xf>
    <xf numFmtId="10" fontId="101" fillId="31" borderId="31" xfId="56" applyNumberFormat="1" applyBorder="1" applyAlignment="1" applyProtection="1">
      <alignment horizontal="center" vertical="center"/>
      <protection locked="0"/>
    </xf>
    <xf numFmtId="0" fontId="101" fillId="35" borderId="31" xfId="56" applyFill="1" applyBorder="1" applyAlignment="1" applyProtection="1">
      <alignment horizontal="center" vertical="center"/>
      <protection locked="0"/>
    </xf>
    <xf numFmtId="10" fontId="101" fillId="35" borderId="31" xfId="56" applyNumberFormat="1" applyFill="1" applyBorder="1" applyAlignment="1" applyProtection="1">
      <alignment horizontal="center" vertical="center"/>
      <protection locked="0"/>
    </xf>
    <xf numFmtId="0" fontId="111" fillId="6" borderId="40" xfId="0" applyFont="1" applyFill="1" applyBorder="1" applyAlignment="1" applyProtection="1">
      <alignment horizontal="center" vertical="center" wrapText="1"/>
      <protection/>
    </xf>
    <xf numFmtId="0" fontId="101" fillId="31" borderId="31" xfId="56" applyBorder="1" applyAlignment="1" applyProtection="1">
      <alignment/>
      <protection locked="0"/>
    </xf>
    <xf numFmtId="0" fontId="115" fillId="31" borderId="41" xfId="56" applyFont="1" applyBorder="1" applyAlignment="1" applyProtection="1">
      <alignment vertical="center" wrapText="1"/>
      <protection locked="0"/>
    </xf>
    <xf numFmtId="0" fontId="115" fillId="31" borderId="42" xfId="56" applyFont="1" applyBorder="1" applyAlignment="1" applyProtection="1">
      <alignment horizontal="center" vertical="center"/>
      <protection locked="0"/>
    </xf>
    <xf numFmtId="0" fontId="101" fillId="35" borderId="31" xfId="56" applyFill="1" applyBorder="1" applyAlignment="1" applyProtection="1">
      <alignment/>
      <protection locked="0"/>
    </xf>
    <xf numFmtId="0" fontId="115" fillId="35" borderId="41" xfId="56" applyFont="1" applyFill="1" applyBorder="1" applyAlignment="1" applyProtection="1">
      <alignment vertical="center" wrapText="1"/>
      <protection locked="0"/>
    </xf>
    <xf numFmtId="0" fontId="115" fillId="35" borderId="42" xfId="56"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111" fillId="6" borderId="15" xfId="0" applyFont="1" applyFill="1" applyBorder="1" applyAlignment="1" applyProtection="1">
      <alignment horizontal="center" vertical="center" wrapText="1"/>
      <protection/>
    </xf>
    <xf numFmtId="0" fontId="111" fillId="6" borderId="43" xfId="0" applyFont="1" applyFill="1" applyBorder="1" applyAlignment="1" applyProtection="1">
      <alignment horizontal="center" vertical="center"/>
      <protection/>
    </xf>
    <xf numFmtId="0" fontId="101" fillId="31" borderId="31" xfId="56" applyBorder="1" applyAlignment="1" applyProtection="1">
      <alignment vertical="center" wrapText="1"/>
      <protection locked="0"/>
    </xf>
    <xf numFmtId="0" fontId="101" fillId="31" borderId="38" xfId="56" applyBorder="1" applyAlignment="1" applyProtection="1">
      <alignment vertical="center" wrapText="1"/>
      <protection locked="0"/>
    </xf>
    <xf numFmtId="0" fontId="101" fillId="35" borderId="31" xfId="56" applyFill="1" applyBorder="1" applyAlignment="1" applyProtection="1">
      <alignment vertical="center" wrapText="1"/>
      <protection locked="0"/>
    </xf>
    <xf numFmtId="0" fontId="101" fillId="35" borderId="38" xfId="56" applyFill="1" applyBorder="1" applyAlignment="1" applyProtection="1">
      <alignment vertical="center" wrapText="1"/>
      <protection locked="0"/>
    </xf>
    <xf numFmtId="0" fontId="101" fillId="31" borderId="34" xfId="56" applyBorder="1" applyAlignment="1" applyProtection="1">
      <alignment horizontal="center" vertical="center"/>
      <protection locked="0"/>
    </xf>
    <xf numFmtId="0" fontId="101" fillId="35" borderId="34" xfId="56"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111" fillId="6" borderId="37" xfId="0" applyFont="1" applyFill="1" applyBorder="1" applyAlignment="1" applyProtection="1">
      <alignment horizontal="center" vertical="center"/>
      <protection/>
    </xf>
    <xf numFmtId="0" fontId="101" fillId="31" borderId="34" xfId="56" applyBorder="1" applyAlignment="1" applyProtection="1">
      <alignment vertical="center" wrapText="1"/>
      <protection locked="0"/>
    </xf>
    <xf numFmtId="0" fontId="101" fillId="35" borderId="34" xfId="56" applyFill="1" applyBorder="1" applyAlignment="1" applyProtection="1">
      <alignment vertical="center" wrapText="1"/>
      <protection locked="0"/>
    </xf>
    <xf numFmtId="0" fontId="111" fillId="6" borderId="33" xfId="0" applyFont="1" applyFill="1" applyBorder="1" applyAlignment="1" applyProtection="1">
      <alignment horizontal="center" vertical="center" wrapText="1"/>
      <protection/>
    </xf>
    <xf numFmtId="0" fontId="101" fillId="31" borderId="44" xfId="56" applyBorder="1" applyAlignment="1" applyProtection="1">
      <alignment/>
      <protection locked="0"/>
    </xf>
    <xf numFmtId="10" fontId="101" fillId="31" borderId="40" xfId="56" applyNumberFormat="1" applyBorder="1" applyAlignment="1" applyProtection="1">
      <alignment horizontal="center" vertical="center"/>
      <protection locked="0"/>
    </xf>
    <xf numFmtId="0" fontId="101" fillId="35" borderId="44" xfId="56" applyFill="1" applyBorder="1" applyAlignment="1" applyProtection="1">
      <alignment/>
      <protection locked="0"/>
    </xf>
    <xf numFmtId="10" fontId="101" fillId="35" borderId="40" xfId="56" applyNumberFormat="1" applyFill="1" applyBorder="1" applyAlignment="1" applyProtection="1">
      <alignment horizontal="center" vertical="center"/>
      <protection locked="0"/>
    </xf>
    <xf numFmtId="0" fontId="111" fillId="6" borderId="41" xfId="0" applyFont="1" applyFill="1" applyBorder="1" applyAlignment="1" applyProtection="1">
      <alignment horizontal="center" vertical="center"/>
      <protection/>
    </xf>
    <xf numFmtId="0" fontId="111" fillId="6" borderId="31" xfId="0" applyFont="1" applyFill="1" applyBorder="1" applyAlignment="1" applyProtection="1">
      <alignment horizontal="center" wrapText="1"/>
      <protection/>
    </xf>
    <xf numFmtId="0" fontId="111" fillId="6" borderId="34" xfId="0" applyFont="1" applyFill="1" applyBorder="1" applyAlignment="1" applyProtection="1">
      <alignment horizontal="center" wrapText="1"/>
      <protection/>
    </xf>
    <xf numFmtId="0" fontId="111" fillId="6" borderId="30" xfId="0" applyFont="1" applyFill="1" applyBorder="1" applyAlignment="1" applyProtection="1">
      <alignment horizontal="center" wrapText="1"/>
      <protection/>
    </xf>
    <xf numFmtId="0" fontId="115" fillId="31" borderId="31" xfId="56" applyFont="1" applyBorder="1" applyAlignment="1" applyProtection="1">
      <alignment horizontal="center" vertical="center" wrapText="1"/>
      <protection locked="0"/>
    </xf>
    <xf numFmtId="0" fontId="115" fillId="35" borderId="31" xfId="56" applyFont="1" applyFill="1" applyBorder="1" applyAlignment="1" applyProtection="1">
      <alignment horizontal="center" vertical="center" wrapText="1"/>
      <protection locked="0"/>
    </xf>
    <xf numFmtId="0" fontId="101" fillId="31" borderId="41" xfId="56" applyBorder="1" applyAlignment="1" applyProtection="1">
      <alignment vertical="center"/>
      <protection locked="0"/>
    </xf>
    <xf numFmtId="0" fontId="101" fillId="31" borderId="0" xfId="56" applyAlignment="1" applyProtection="1">
      <alignment/>
      <protection/>
    </xf>
    <xf numFmtId="0" fontId="94" fillId="29" borderId="0" xfId="48" applyAlignment="1" applyProtection="1">
      <alignment/>
      <protection/>
    </xf>
    <xf numFmtId="0" fontId="89" fillId="26" borderId="0" xfId="39" applyAlignment="1" applyProtection="1">
      <alignment/>
      <protection/>
    </xf>
    <xf numFmtId="0" fontId="0" fillId="0" borderId="0" xfId="0" applyAlignment="1" applyProtection="1">
      <alignment wrapText="1"/>
      <protection/>
    </xf>
    <xf numFmtId="0" fontId="116" fillId="10" borderId="20" xfId="0" applyFont="1" applyFill="1" applyBorder="1" applyAlignment="1">
      <alignment vertical="top" wrapText="1"/>
    </xf>
    <xf numFmtId="0" fontId="116" fillId="10" borderId="21" xfId="0" applyFont="1" applyFill="1" applyBorder="1" applyAlignment="1">
      <alignment vertical="top" wrapText="1"/>
    </xf>
    <xf numFmtId="0" fontId="98" fillId="10" borderId="25" xfId="53" applyFill="1" applyBorder="1" applyAlignment="1" applyProtection="1">
      <alignment vertical="top" wrapText="1"/>
      <protection/>
    </xf>
    <xf numFmtId="0" fontId="98" fillId="10" borderId="26" xfId="53" applyFill="1" applyBorder="1" applyAlignment="1" applyProtection="1">
      <alignment vertical="top" wrapText="1"/>
      <protection/>
    </xf>
    <xf numFmtId="0" fontId="0" fillId="4" borderId="10" xfId="0" applyFill="1" applyBorder="1" applyAlignment="1" applyProtection="1">
      <alignment/>
      <protection/>
    </xf>
    <xf numFmtId="0" fontId="101" fillId="35" borderId="30" xfId="56" applyFill="1" applyBorder="1" applyAlignment="1" applyProtection="1">
      <alignment vertical="center"/>
      <protection locked="0"/>
    </xf>
    <xf numFmtId="0" fontId="0" fillId="0" borderId="0" xfId="0" applyAlignment="1">
      <alignment vertical="center" wrapText="1"/>
    </xf>
    <xf numFmtId="0" fontId="9" fillId="10" borderId="0" xfId="0" applyFont="1" applyFill="1" applyBorder="1" applyAlignment="1" applyProtection="1">
      <alignment horizontal="left" vertical="center" wrapText="1"/>
      <protection/>
    </xf>
    <xf numFmtId="0" fontId="2" fillId="33" borderId="45" xfId="0" applyFont="1" applyFill="1" applyBorder="1" applyAlignment="1" applyProtection="1">
      <alignment horizontal="center" vertical="center" wrapText="1"/>
      <protection/>
    </xf>
    <xf numFmtId="0" fontId="3" fillId="10" borderId="25" xfId="0" applyFont="1" applyFill="1" applyBorder="1" applyAlignment="1" applyProtection="1">
      <alignment horizontal="center" vertical="center" wrapText="1"/>
      <protection/>
    </xf>
    <xf numFmtId="1" fontId="2" fillId="33" borderId="10" xfId="0" applyNumberFormat="1" applyFont="1" applyFill="1" applyBorder="1" applyAlignment="1" applyProtection="1">
      <alignment horizontal="left" wrapText="1"/>
      <protection locked="0"/>
    </xf>
    <xf numFmtId="0" fontId="98" fillId="33" borderId="10" xfId="53" applyFill="1" applyBorder="1" applyAlignment="1" applyProtection="1">
      <alignment vertical="top" wrapText="1"/>
      <protection locked="0"/>
    </xf>
    <xf numFmtId="0" fontId="98" fillId="33" borderId="12" xfId="53" applyFill="1" applyBorder="1" applyAlignment="1" applyProtection="1">
      <alignment/>
      <protection locked="0"/>
    </xf>
    <xf numFmtId="0" fontId="2" fillId="13" borderId="46" xfId="0" applyFont="1" applyFill="1" applyBorder="1" applyAlignment="1" applyProtection="1">
      <alignment vertical="top" wrapText="1"/>
      <protection/>
    </xf>
    <xf numFmtId="174" fontId="13" fillId="13" borderId="37" xfId="42" applyNumberFormat="1" applyFont="1" applyFill="1" applyBorder="1" applyAlignment="1" applyProtection="1">
      <alignment vertical="top" wrapText="1"/>
      <protection/>
    </xf>
    <xf numFmtId="0" fontId="3" fillId="33" borderId="19" xfId="0" applyFont="1" applyFill="1" applyBorder="1" applyAlignment="1" applyProtection="1">
      <alignment horizontal="center" vertical="center" wrapText="1"/>
      <protection/>
    </xf>
    <xf numFmtId="0" fontId="24" fillId="33" borderId="15" xfId="0" applyFont="1" applyFill="1" applyBorder="1" applyAlignment="1" applyProtection="1">
      <alignment vertical="top" wrapText="1"/>
      <protection/>
    </xf>
    <xf numFmtId="174" fontId="12" fillId="33" borderId="37" xfId="42" applyNumberFormat="1" applyFont="1" applyFill="1" applyBorder="1" applyAlignment="1" applyProtection="1">
      <alignment vertical="top" wrapText="1"/>
      <protection/>
    </xf>
    <xf numFmtId="2" fontId="12" fillId="33" borderId="37" xfId="42" applyNumberFormat="1" applyFont="1" applyFill="1" applyBorder="1" applyAlignment="1" applyProtection="1">
      <alignment vertical="top" wrapText="1"/>
      <protection/>
    </xf>
    <xf numFmtId="174" fontId="12" fillId="33" borderId="47" xfId="42" applyNumberFormat="1" applyFont="1" applyFill="1" applyBorder="1" applyAlignment="1" applyProtection="1">
      <alignment vertical="top" wrapText="1"/>
      <protection/>
    </xf>
    <xf numFmtId="174" fontId="3" fillId="13" borderId="34" xfId="0" applyNumberFormat="1" applyFont="1" applyFill="1" applyBorder="1" applyAlignment="1" applyProtection="1">
      <alignment vertical="top" wrapText="1"/>
      <protection/>
    </xf>
    <xf numFmtId="0" fontId="2" fillId="33" borderId="48" xfId="0" applyFont="1" applyFill="1" applyBorder="1" applyAlignment="1" applyProtection="1">
      <alignment vertical="top" wrapText="1"/>
      <protection/>
    </xf>
    <xf numFmtId="0" fontId="2" fillId="10" borderId="23" xfId="0" applyFont="1" applyFill="1" applyBorder="1" applyAlignment="1" applyProtection="1">
      <alignment horizontal="left" vertical="center" wrapText="1"/>
      <protection/>
    </xf>
    <xf numFmtId="0" fontId="24" fillId="33" borderId="29" xfId="0" applyFont="1" applyFill="1" applyBorder="1" applyAlignment="1" applyProtection="1">
      <alignment vertical="top" wrapText="1"/>
      <protection/>
    </xf>
    <xf numFmtId="0" fontId="24" fillId="33" borderId="30" xfId="0" applyFont="1" applyFill="1" applyBorder="1" applyAlignment="1" applyProtection="1">
      <alignment vertical="top" wrapText="1"/>
      <protection/>
    </xf>
    <xf numFmtId="174" fontId="12" fillId="33" borderId="34" xfId="42" applyNumberFormat="1" applyFont="1" applyFill="1" applyBorder="1" applyAlignment="1" applyProtection="1">
      <alignment vertical="top" wrapText="1"/>
      <protection/>
    </xf>
    <xf numFmtId="174" fontId="3" fillId="33" borderId="18" xfId="0" applyNumberFormat="1" applyFont="1" applyFill="1" applyBorder="1" applyAlignment="1" applyProtection="1">
      <alignment vertical="top" wrapText="1"/>
      <protection/>
    </xf>
    <xf numFmtId="174" fontId="12" fillId="33" borderId="17" xfId="42" applyNumberFormat="1" applyFont="1" applyFill="1" applyBorder="1" applyAlignment="1" applyProtection="1">
      <alignment vertical="top" wrapText="1"/>
      <protection/>
    </xf>
    <xf numFmtId="0" fontId="2" fillId="33" borderId="17" xfId="0" applyFont="1" applyFill="1" applyBorder="1" applyAlignment="1" applyProtection="1">
      <alignment vertical="top" wrapText="1"/>
      <protection/>
    </xf>
    <xf numFmtId="0" fontId="24" fillId="33" borderId="49" xfId="0" applyFont="1" applyFill="1" applyBorder="1" applyAlignment="1" applyProtection="1">
      <alignment vertical="top" wrapText="1"/>
      <protection/>
    </xf>
    <xf numFmtId="0" fontId="3" fillId="33" borderId="46" xfId="0" applyFont="1" applyFill="1" applyBorder="1" applyAlignment="1" applyProtection="1">
      <alignment vertical="top" wrapText="1"/>
      <protection/>
    </xf>
    <xf numFmtId="0" fontId="24" fillId="33" borderId="50" xfId="0" applyFont="1" applyFill="1" applyBorder="1" applyAlignment="1" applyProtection="1">
      <alignment vertical="top" wrapText="1"/>
      <protection/>
    </xf>
    <xf numFmtId="173" fontId="4" fillId="0" borderId="32" xfId="0" applyNumberFormat="1" applyFont="1" applyFill="1" applyBorder="1" applyAlignment="1" applyProtection="1">
      <alignment vertical="top" wrapText="1"/>
      <protection/>
    </xf>
    <xf numFmtId="173" fontId="4" fillId="0" borderId="34" xfId="0" applyNumberFormat="1" applyFont="1" applyFill="1" applyBorder="1" applyAlignment="1" applyProtection="1">
      <alignment vertical="top" wrapText="1"/>
      <protection/>
    </xf>
    <xf numFmtId="173" fontId="4" fillId="0" borderId="17" xfId="0" applyNumberFormat="1" applyFont="1" applyFill="1" applyBorder="1" applyAlignment="1" applyProtection="1">
      <alignment vertical="top" wrapText="1"/>
      <protection/>
    </xf>
    <xf numFmtId="173" fontId="4" fillId="0" borderId="47" xfId="0" applyNumberFormat="1" applyFont="1" applyFill="1" applyBorder="1" applyAlignment="1" applyProtection="1">
      <alignment vertical="top" wrapText="1"/>
      <protection/>
    </xf>
    <xf numFmtId="0" fontId="4" fillId="0" borderId="18" xfId="0" applyFont="1" applyFill="1" applyBorder="1" applyAlignment="1" applyProtection="1">
      <alignment vertical="top" wrapText="1"/>
      <protection/>
    </xf>
    <xf numFmtId="0" fontId="26" fillId="33" borderId="10" xfId="0" applyFont="1" applyFill="1" applyBorder="1" applyAlignment="1" applyProtection="1">
      <alignment horizontal="center" vertical="center" wrapText="1"/>
      <protection/>
    </xf>
    <xf numFmtId="0" fontId="3" fillId="33" borderId="45" xfId="0" applyFont="1" applyFill="1" applyBorder="1" applyAlignment="1" applyProtection="1">
      <alignment vertical="top" wrapText="1"/>
      <protection/>
    </xf>
    <xf numFmtId="0" fontId="3" fillId="33" borderId="51" xfId="0" applyFont="1" applyFill="1" applyBorder="1" applyAlignment="1" applyProtection="1">
      <alignment vertical="top" wrapText="1"/>
      <protection/>
    </xf>
    <xf numFmtId="0" fontId="117" fillId="0" borderId="0" xfId="0" applyFont="1" applyAlignment="1">
      <alignment/>
    </xf>
    <xf numFmtId="0" fontId="118" fillId="33" borderId="12" xfId="0" applyFont="1" applyFill="1" applyBorder="1" applyAlignment="1" applyProtection="1">
      <alignment vertical="top" wrapText="1"/>
      <protection/>
    </xf>
    <xf numFmtId="0" fontId="117" fillId="0" borderId="0" xfId="0" applyFont="1" applyAlignment="1">
      <alignment wrapText="1"/>
    </xf>
    <xf numFmtId="0" fontId="0" fillId="0" borderId="0" xfId="0" applyAlignment="1">
      <alignment wrapText="1"/>
    </xf>
    <xf numFmtId="0" fontId="119" fillId="0" borderId="0" xfId="0" applyFont="1" applyAlignment="1">
      <alignment wrapText="1"/>
    </xf>
    <xf numFmtId="0" fontId="106" fillId="0" borderId="0" xfId="0" applyFont="1" applyAlignment="1">
      <alignment horizontal="center"/>
    </xf>
    <xf numFmtId="0" fontId="117" fillId="0" borderId="0" xfId="0" applyFont="1" applyAlignment="1">
      <alignment horizontal="left" vertical="top" wrapText="1"/>
    </xf>
    <xf numFmtId="0" fontId="106" fillId="10" borderId="20" xfId="0" applyFont="1" applyFill="1" applyBorder="1" applyAlignment="1">
      <alignment/>
    </xf>
    <xf numFmtId="0" fontId="106" fillId="10" borderId="20" xfId="0" applyFont="1" applyFill="1" applyBorder="1" applyAlignment="1">
      <alignment horizontal="center"/>
    </xf>
    <xf numFmtId="0" fontId="13" fillId="10" borderId="23" xfId="0" applyFont="1" applyFill="1" applyBorder="1" applyAlignment="1" applyProtection="1">
      <alignment/>
      <protection/>
    </xf>
    <xf numFmtId="0" fontId="106" fillId="10" borderId="0" xfId="0" applyFont="1" applyFill="1" applyBorder="1" applyAlignment="1">
      <alignment/>
    </xf>
    <xf numFmtId="0" fontId="106" fillId="10" borderId="0" xfId="0" applyFont="1" applyFill="1" applyBorder="1" applyAlignment="1">
      <alignment horizontal="center"/>
    </xf>
    <xf numFmtId="0" fontId="106" fillId="10" borderId="22" xfId="0" applyFont="1" applyFill="1" applyBorder="1" applyAlignment="1" applyProtection="1">
      <alignment/>
      <protection/>
    </xf>
    <xf numFmtId="0" fontId="106" fillId="10" borderId="0" xfId="0" applyFont="1" applyFill="1" applyBorder="1" applyAlignment="1" applyProtection="1">
      <alignment horizontal="left" vertical="center"/>
      <protection/>
    </xf>
    <xf numFmtId="0" fontId="110" fillId="10" borderId="52" xfId="0" applyFont="1" applyFill="1" applyBorder="1" applyAlignment="1" applyProtection="1">
      <alignment horizontal="center" vertical="center" wrapText="1"/>
      <protection/>
    </xf>
    <xf numFmtId="0" fontId="110" fillId="10" borderId="0" xfId="0" applyFont="1" applyFill="1" applyBorder="1" applyAlignment="1" applyProtection="1">
      <alignment horizontal="center" vertical="center" wrapText="1"/>
      <protection/>
    </xf>
    <xf numFmtId="0" fontId="106" fillId="10" borderId="22" xfId="0" applyFont="1" applyFill="1" applyBorder="1" applyAlignment="1" applyProtection="1">
      <alignment wrapText="1"/>
      <protection/>
    </xf>
    <xf numFmtId="0" fontId="106" fillId="10" borderId="22" xfId="0" applyFont="1" applyFill="1" applyBorder="1" applyAlignment="1" applyProtection="1">
      <alignment horizontal="center" vertical="center"/>
      <protection/>
    </xf>
    <xf numFmtId="0" fontId="2" fillId="10" borderId="23" xfId="0" applyFont="1" applyFill="1" applyBorder="1" applyAlignment="1" applyProtection="1">
      <alignment horizontal="center" vertical="center"/>
      <protection/>
    </xf>
    <xf numFmtId="0" fontId="106" fillId="0" borderId="0" xfId="0" applyFont="1" applyAlignment="1">
      <alignment horizontal="center" vertical="center"/>
    </xf>
    <xf numFmtId="0" fontId="120" fillId="10" borderId="22" xfId="0" applyFont="1" applyFill="1" applyBorder="1" applyAlignment="1" applyProtection="1">
      <alignment horizontal="center" vertical="center"/>
      <protection/>
    </xf>
    <xf numFmtId="0" fontId="121" fillId="10" borderId="0" xfId="0" applyFont="1" applyFill="1" applyBorder="1" applyAlignment="1" applyProtection="1">
      <alignment horizontal="center" vertical="center" wrapText="1"/>
      <protection/>
    </xf>
    <xf numFmtId="0" fontId="27" fillId="10" borderId="23" xfId="0" applyFont="1" applyFill="1" applyBorder="1" applyAlignment="1" applyProtection="1">
      <alignment horizontal="center" vertical="center"/>
      <protection/>
    </xf>
    <xf numFmtId="0" fontId="122" fillId="0" borderId="0" xfId="0" applyFont="1" applyAlignment="1">
      <alignment horizontal="left" vertical="top" wrapText="1"/>
    </xf>
    <xf numFmtId="0" fontId="120" fillId="0" borderId="0" xfId="0" applyFont="1" applyAlignment="1">
      <alignment horizontal="center" vertical="center"/>
    </xf>
    <xf numFmtId="0" fontId="120" fillId="33" borderId="53" xfId="0" applyFont="1" applyFill="1" applyBorder="1" applyAlignment="1" applyProtection="1">
      <alignment horizontal="center" vertical="center" wrapText="1"/>
      <protection/>
    </xf>
    <xf numFmtId="0" fontId="123" fillId="0" borderId="0" xfId="0" applyFont="1" applyAlignment="1">
      <alignment horizontal="left" vertical="top" wrapText="1"/>
    </xf>
    <xf numFmtId="0" fontId="120" fillId="33" borderId="54" xfId="0" applyFont="1" applyFill="1" applyBorder="1" applyAlignment="1" applyProtection="1">
      <alignment horizontal="center" vertical="center" wrapText="1"/>
      <protection/>
    </xf>
    <xf numFmtId="0" fontId="106" fillId="10" borderId="22" xfId="0" applyFont="1" applyFill="1" applyBorder="1" applyAlignment="1" applyProtection="1">
      <alignment horizontal="left" vertical="center"/>
      <protection/>
    </xf>
    <xf numFmtId="0" fontId="110" fillId="10" borderId="0" xfId="0" applyFont="1" applyFill="1" applyBorder="1" applyAlignment="1" applyProtection="1">
      <alignment horizontal="left" vertical="center" wrapText="1"/>
      <protection/>
    </xf>
    <xf numFmtId="0" fontId="120" fillId="33" borderId="53" xfId="0" applyNumberFormat="1" applyFont="1" applyFill="1" applyBorder="1" applyAlignment="1">
      <alignment horizontal="center" vertical="center" wrapText="1"/>
    </xf>
    <xf numFmtId="0" fontId="106" fillId="34" borderId="0" xfId="0" applyFont="1" applyFill="1" applyBorder="1" applyAlignment="1" applyProtection="1">
      <alignment horizontal="right" vertical="center"/>
      <protection/>
    </xf>
    <xf numFmtId="0" fontId="106" fillId="34" borderId="55" xfId="0" applyFont="1" applyFill="1" applyBorder="1" applyAlignment="1" applyProtection="1">
      <alignment horizontal="center" vertical="center"/>
      <protection/>
    </xf>
    <xf numFmtId="0" fontId="2" fillId="10" borderId="0" xfId="0" applyFont="1" applyFill="1" applyBorder="1" applyAlignment="1" applyProtection="1">
      <alignment horizontal="center" vertical="center" wrapText="1"/>
      <protection/>
    </xf>
    <xf numFmtId="0" fontId="9" fillId="10" borderId="0" xfId="0" applyFont="1" applyFill="1" applyBorder="1" applyAlignment="1" applyProtection="1">
      <alignment horizontal="center" vertical="center" wrapText="1"/>
      <protection/>
    </xf>
    <xf numFmtId="0" fontId="9" fillId="10" borderId="23" xfId="0" applyFont="1" applyFill="1" applyBorder="1" applyAlignment="1" applyProtection="1">
      <alignment vertical="center" wrapText="1"/>
      <protection/>
    </xf>
    <xf numFmtId="0" fontId="117" fillId="0" borderId="0" xfId="0" applyFont="1" applyFill="1" applyAlignment="1">
      <alignment horizontal="left" vertical="top" wrapText="1"/>
    </xf>
    <xf numFmtId="0" fontId="12" fillId="33" borderId="45" xfId="0" applyFont="1" applyFill="1" applyBorder="1" applyAlignment="1" applyProtection="1">
      <alignment horizontal="left" vertical="top" wrapText="1"/>
      <protection/>
    </xf>
    <xf numFmtId="0" fontId="106" fillId="33" borderId="10" xfId="0" applyFont="1" applyFill="1" applyBorder="1" applyAlignment="1">
      <alignment horizontal="center" vertical="center"/>
    </xf>
    <xf numFmtId="0" fontId="2" fillId="33" borderId="45" xfId="0" applyFont="1" applyFill="1" applyBorder="1" applyAlignment="1" applyProtection="1">
      <alignment horizontal="left" vertical="top" wrapText="1"/>
      <protection/>
    </xf>
    <xf numFmtId="0" fontId="2" fillId="34" borderId="10" xfId="0" applyFont="1" applyFill="1" applyBorder="1" applyAlignment="1" applyProtection="1">
      <alignment horizontal="center" vertical="center"/>
      <protection/>
    </xf>
    <xf numFmtId="0" fontId="2" fillId="10" borderId="0" xfId="0" applyFont="1" applyFill="1" applyBorder="1" applyAlignment="1" applyProtection="1">
      <alignment horizontal="center" vertical="center"/>
      <protection/>
    </xf>
    <xf numFmtId="0" fontId="106" fillId="33" borderId="10" xfId="0" applyFont="1" applyFill="1" applyBorder="1" applyAlignment="1">
      <alignment/>
    </xf>
    <xf numFmtId="0" fontId="106" fillId="33" borderId="10" xfId="0" applyFont="1" applyFill="1" applyBorder="1" applyAlignment="1">
      <alignment horizontal="center"/>
    </xf>
    <xf numFmtId="0" fontId="106" fillId="10" borderId="0" xfId="0" applyFont="1" applyFill="1" applyAlignment="1">
      <alignment horizontal="left" vertical="center"/>
    </xf>
    <xf numFmtId="0" fontId="124" fillId="0" borderId="0" xfId="0" applyFont="1" applyAlignment="1">
      <alignment horizontal="left" vertical="top" wrapText="1"/>
    </xf>
    <xf numFmtId="0" fontId="24" fillId="10" borderId="0" xfId="0" applyFont="1" applyFill="1" applyBorder="1" applyAlignment="1" applyProtection="1">
      <alignment horizontal="left" vertical="center"/>
      <protection/>
    </xf>
    <xf numFmtId="0" fontId="125" fillId="0" borderId="0" xfId="0" applyFont="1" applyAlignment="1">
      <alignment wrapText="1"/>
    </xf>
    <xf numFmtId="0" fontId="2" fillId="10" borderId="19" xfId="0" applyFont="1" applyFill="1" applyBorder="1" applyAlignment="1" applyProtection="1">
      <alignment wrapText="1"/>
      <protection/>
    </xf>
    <xf numFmtId="0" fontId="2" fillId="10" borderId="20" xfId="0" applyFont="1" applyFill="1" applyBorder="1" applyAlignment="1" applyProtection="1">
      <alignment horizontal="left" vertical="center" wrapText="1"/>
      <protection/>
    </xf>
    <xf numFmtId="0" fontId="2" fillId="10" borderId="20" xfId="0" applyFont="1" applyFill="1" applyBorder="1" applyAlignment="1" applyProtection="1">
      <alignment wrapText="1"/>
      <protection/>
    </xf>
    <xf numFmtId="0" fontId="125" fillId="10" borderId="20" xfId="0" applyFont="1" applyFill="1" applyBorder="1" applyAlignment="1" applyProtection="1">
      <alignment wrapText="1"/>
      <protection/>
    </xf>
    <xf numFmtId="0" fontId="106" fillId="10" borderId="22" xfId="0" applyFont="1" applyFill="1" applyBorder="1" applyAlignment="1">
      <alignment wrapText="1"/>
    </xf>
    <xf numFmtId="0" fontId="2" fillId="10" borderId="22" xfId="0" applyFont="1" applyFill="1" applyBorder="1" applyAlignment="1" applyProtection="1">
      <alignment wrapText="1"/>
      <protection/>
    </xf>
    <xf numFmtId="0" fontId="106" fillId="10" borderId="0" xfId="0" applyFont="1" applyFill="1" applyBorder="1" applyAlignment="1" applyProtection="1">
      <alignment wrapText="1"/>
      <protection/>
    </xf>
    <xf numFmtId="0" fontId="106" fillId="10" borderId="25" xfId="0" applyFont="1" applyFill="1" applyBorder="1" applyAlignment="1" applyProtection="1">
      <alignment wrapText="1"/>
      <protection/>
    </xf>
    <xf numFmtId="0" fontId="110" fillId="10" borderId="45" xfId="0" applyFont="1" applyFill="1" applyBorder="1" applyAlignment="1">
      <alignment horizontal="center" vertical="center" wrapText="1"/>
    </xf>
    <xf numFmtId="0" fontId="110" fillId="33" borderId="10" xfId="0" applyFont="1" applyFill="1" applyBorder="1" applyAlignment="1" applyProtection="1">
      <alignment horizontal="center" vertical="center" wrapText="1"/>
      <protection/>
    </xf>
    <xf numFmtId="0" fontId="110" fillId="33" borderId="46" xfId="0" applyFont="1" applyFill="1" applyBorder="1" applyAlignment="1" applyProtection="1">
      <alignment horizontal="center" vertical="center" wrapText="1"/>
      <protection/>
    </xf>
    <xf numFmtId="0" fontId="106" fillId="0" borderId="22" xfId="0" applyFont="1" applyBorder="1" applyAlignment="1">
      <alignment wrapText="1"/>
    </xf>
    <xf numFmtId="0" fontId="106" fillId="0" borderId="15" xfId="0" applyFont="1" applyFill="1" applyBorder="1" applyAlignment="1" applyProtection="1">
      <alignment horizontal="left" vertical="center" wrapText="1"/>
      <protection/>
    </xf>
    <xf numFmtId="0" fontId="106" fillId="0" borderId="15" xfId="0" applyFont="1" applyFill="1" applyBorder="1" applyAlignment="1" applyProtection="1">
      <alignment vertical="center" wrapText="1"/>
      <protection/>
    </xf>
    <xf numFmtId="0" fontId="106" fillId="0" borderId="46" xfId="0" applyFont="1" applyBorder="1" applyAlignment="1">
      <alignment vertical="center" wrapText="1"/>
    </xf>
    <xf numFmtId="0" fontId="106" fillId="0" borderId="15" xfId="0" applyFont="1" applyBorder="1" applyAlignment="1">
      <alignment vertical="center" wrapText="1"/>
    </xf>
    <xf numFmtId="0" fontId="106" fillId="0" borderId="15" xfId="0" applyFont="1" applyBorder="1" applyAlignment="1">
      <alignment horizontal="left" vertical="top" wrapText="1"/>
    </xf>
    <xf numFmtId="0" fontId="106" fillId="33" borderId="0" xfId="0" applyFont="1" applyFill="1" applyBorder="1" applyAlignment="1" applyProtection="1">
      <alignment vertical="top" wrapText="1"/>
      <protection/>
    </xf>
    <xf numFmtId="0" fontId="106" fillId="33" borderId="22" xfId="0" applyFont="1" applyFill="1" applyBorder="1" applyAlignment="1" applyProtection="1">
      <alignment vertical="top" wrapText="1"/>
      <protection/>
    </xf>
    <xf numFmtId="0" fontId="106" fillId="33" borderId="56" xfId="0" applyFont="1" applyFill="1" applyBorder="1" applyAlignment="1" applyProtection="1">
      <alignment vertical="center" wrapText="1"/>
      <protection/>
    </xf>
    <xf numFmtId="0" fontId="0" fillId="0" borderId="15" xfId="0" applyFont="1" applyBorder="1" applyAlignment="1">
      <alignment/>
    </xf>
    <xf numFmtId="0" fontId="106" fillId="0" borderId="31" xfId="0" applyFont="1" applyBorder="1" applyAlignment="1">
      <alignment vertical="center" wrapText="1"/>
    </xf>
    <xf numFmtId="0" fontId="106" fillId="33" borderId="31" xfId="0" applyFont="1" applyFill="1" applyBorder="1" applyAlignment="1">
      <alignment vertical="center" wrapText="1"/>
    </xf>
    <xf numFmtId="0" fontId="106" fillId="13" borderId="31" xfId="0" applyFont="1" applyFill="1" applyBorder="1" applyAlignment="1">
      <alignment vertical="center" wrapText="1"/>
    </xf>
    <xf numFmtId="0" fontId="106" fillId="0" borderId="34" xfId="0" applyFont="1" applyBorder="1" applyAlignment="1">
      <alignment vertical="center" wrapText="1"/>
    </xf>
    <xf numFmtId="0" fontId="106" fillId="0" borderId="15" xfId="0" applyFont="1" applyBorder="1" applyAlignment="1">
      <alignment vertical="top" wrapText="1"/>
    </xf>
    <xf numFmtId="0" fontId="106" fillId="0" borderId="31" xfId="0" applyFont="1" applyBorder="1" applyAlignment="1">
      <alignment vertical="top" wrapText="1"/>
    </xf>
    <xf numFmtId="0" fontId="106" fillId="33" borderId="15" xfId="0" applyFont="1" applyFill="1" applyBorder="1" applyAlignment="1">
      <alignment horizontal="center" vertical="top" wrapText="1"/>
    </xf>
    <xf numFmtId="0" fontId="106" fillId="33" borderId="31" xfId="0" applyFont="1" applyFill="1" applyBorder="1" applyAlignment="1">
      <alignment horizontal="center" vertical="top" wrapText="1"/>
    </xf>
    <xf numFmtId="0" fontId="106" fillId="33" borderId="31" xfId="0" applyFont="1" applyFill="1" applyBorder="1" applyAlignment="1">
      <alignment vertical="top" wrapText="1"/>
    </xf>
    <xf numFmtId="0" fontId="106" fillId="33" borderId="34" xfId="0" applyFont="1" applyFill="1" applyBorder="1" applyAlignment="1">
      <alignment horizontal="center" vertical="top" wrapText="1"/>
    </xf>
    <xf numFmtId="0" fontId="106" fillId="13" borderId="31" xfId="0" applyFont="1" applyFill="1" applyBorder="1" applyAlignment="1">
      <alignment vertical="top" wrapText="1"/>
    </xf>
    <xf numFmtId="16" fontId="106" fillId="0" borderId="31" xfId="0" applyNumberFormat="1" applyFont="1" applyBorder="1" applyAlignment="1">
      <alignment horizontal="center" vertical="top"/>
    </xf>
    <xf numFmtId="16" fontId="106" fillId="0" borderId="31" xfId="0" applyNumberFormat="1" applyFont="1" applyBorder="1" applyAlignment="1">
      <alignment vertical="top"/>
    </xf>
    <xf numFmtId="16" fontId="106" fillId="0" borderId="34" xfId="0" applyNumberFormat="1" applyFont="1" applyBorder="1" applyAlignment="1">
      <alignment horizontal="center" vertical="top"/>
    </xf>
    <xf numFmtId="16" fontId="106" fillId="0" borderId="15" xfId="0" applyNumberFormat="1" applyFont="1" applyBorder="1" applyAlignment="1">
      <alignment horizontal="center" vertical="top"/>
    </xf>
    <xf numFmtId="0" fontId="106" fillId="0" borderId="31" xfId="0" applyFont="1" applyBorder="1" applyAlignment="1">
      <alignment horizontal="center" vertical="top"/>
    </xf>
    <xf numFmtId="0" fontId="106" fillId="0" borderId="31" xfId="0" applyFont="1" applyFill="1" applyBorder="1" applyAlignment="1">
      <alignment horizontal="center" vertical="top" wrapText="1"/>
    </xf>
    <xf numFmtId="0" fontId="106" fillId="0" borderId="31" xfId="0" applyFont="1" applyBorder="1" applyAlignment="1">
      <alignment vertical="top"/>
    </xf>
    <xf numFmtId="0" fontId="106" fillId="0" borderId="15" xfId="0" applyFont="1" applyBorder="1" applyAlignment="1">
      <alignment horizontal="center" vertical="top"/>
    </xf>
    <xf numFmtId="0" fontId="106" fillId="0" borderId="52" xfId="0" applyFont="1" applyBorder="1" applyAlignment="1">
      <alignment wrapText="1"/>
    </xf>
    <xf numFmtId="0" fontId="110" fillId="10" borderId="22" xfId="0" applyFont="1" applyFill="1" applyBorder="1" applyAlignment="1" applyProtection="1">
      <alignment vertical="center" wrapText="1"/>
      <protection/>
    </xf>
    <xf numFmtId="0" fontId="106" fillId="0" borderId="18" xfId="0" applyFont="1" applyBorder="1" applyAlignment="1">
      <alignment vertical="center" wrapText="1"/>
    </xf>
    <xf numFmtId="0" fontId="106" fillId="0" borderId="51" xfId="0" applyFont="1" applyBorder="1" applyAlignment="1">
      <alignment horizontal="center" vertical="center" wrapText="1"/>
    </xf>
    <xf numFmtId="0" fontId="106" fillId="0" borderId="57" xfId="0" applyFont="1" applyBorder="1" applyAlignment="1">
      <alignment vertical="center" wrapText="1"/>
    </xf>
    <xf numFmtId="11" fontId="106" fillId="0" borderId="58" xfId="0" applyNumberFormat="1" applyFont="1" applyFill="1" applyBorder="1" applyAlignment="1">
      <alignment horizontal="center" vertical="center" wrapText="1"/>
    </xf>
    <xf numFmtId="0" fontId="106" fillId="0" borderId="59" xfId="0" applyFont="1" applyBorder="1" applyAlignment="1">
      <alignment horizontal="left" vertical="center"/>
    </xf>
    <xf numFmtId="0" fontId="106" fillId="0" borderId="42" xfId="0" applyFont="1" applyBorder="1" applyAlignment="1">
      <alignment horizontal="left" vertical="center"/>
    </xf>
    <xf numFmtId="0" fontId="106" fillId="0" borderId="60" xfId="0" applyFont="1" applyFill="1" applyBorder="1" applyAlignment="1">
      <alignment horizontal="center" vertical="center" wrapText="1"/>
    </xf>
    <xf numFmtId="0" fontId="106" fillId="0" borderId="61" xfId="0" applyFont="1" applyBorder="1" applyAlignment="1">
      <alignment horizontal="left" vertical="center"/>
    </xf>
    <xf numFmtId="0" fontId="106" fillId="0" borderId="62" xfId="0" applyFont="1" applyBorder="1" applyAlignment="1">
      <alignment vertical="center" wrapText="1"/>
    </xf>
    <xf numFmtId="0" fontId="106" fillId="33" borderId="63" xfId="0" applyFont="1" applyFill="1" applyBorder="1" applyAlignment="1" applyProtection="1">
      <alignment vertical="center" wrapText="1"/>
      <protection/>
    </xf>
    <xf numFmtId="0" fontId="106" fillId="33" borderId="18" xfId="0" applyFont="1" applyFill="1" applyBorder="1" applyAlignment="1" applyProtection="1">
      <alignment vertical="center" wrapText="1"/>
      <protection/>
    </xf>
    <xf numFmtId="0" fontId="106" fillId="0" borderId="51" xfId="0" applyFont="1" applyBorder="1" applyAlignment="1">
      <alignment horizontal="center" vertical="center"/>
    </xf>
    <xf numFmtId="0" fontId="106" fillId="0" borderId="0" xfId="0" applyFont="1" applyBorder="1" applyAlignment="1">
      <alignment wrapText="1"/>
    </xf>
    <xf numFmtId="0" fontId="106" fillId="33" borderId="17" xfId="0" applyFont="1" applyFill="1" applyBorder="1" applyAlignment="1" applyProtection="1">
      <alignment horizontal="left" vertical="center" wrapText="1"/>
      <protection/>
    </xf>
    <xf numFmtId="0" fontId="106" fillId="33" borderId="32" xfId="0" applyFont="1" applyFill="1" applyBorder="1" applyAlignment="1" applyProtection="1">
      <alignment vertical="center" wrapText="1"/>
      <protection/>
    </xf>
    <xf numFmtId="0" fontId="106" fillId="33" borderId="34" xfId="0" applyFont="1" applyFill="1" applyBorder="1" applyAlignment="1" applyProtection="1">
      <alignment vertical="center" wrapText="1"/>
      <protection/>
    </xf>
    <xf numFmtId="0" fontId="106" fillId="10" borderId="22" xfId="0" applyFont="1" applyFill="1" applyBorder="1" applyAlignment="1" applyProtection="1">
      <alignment vertical="center" wrapText="1"/>
      <protection/>
    </xf>
    <xf numFmtId="0" fontId="106" fillId="33" borderId="17" xfId="0" applyFont="1" applyFill="1" applyBorder="1" applyAlignment="1" applyProtection="1">
      <alignment vertical="center" wrapText="1"/>
      <protection/>
    </xf>
    <xf numFmtId="0" fontId="106" fillId="33" borderId="57" xfId="0" applyFont="1" applyFill="1" applyBorder="1" applyAlignment="1" applyProtection="1">
      <alignment vertical="center" wrapText="1"/>
      <protection/>
    </xf>
    <xf numFmtId="0" fontId="106" fillId="0" borderId="53" xfId="0" applyFont="1" applyBorder="1" applyAlignment="1">
      <alignment horizontal="center" vertical="center" wrapText="1"/>
    </xf>
    <xf numFmtId="0" fontId="106" fillId="0" borderId="51" xfId="0" applyFont="1" applyBorder="1" applyAlignment="1">
      <alignment vertical="center" wrapText="1"/>
    </xf>
    <xf numFmtId="0" fontId="110" fillId="33" borderId="58" xfId="0" applyFont="1" applyFill="1" applyBorder="1" applyAlignment="1" applyProtection="1">
      <alignment vertical="center" wrapText="1"/>
      <protection/>
    </xf>
    <xf numFmtId="0" fontId="106" fillId="33" borderId="11" xfId="0" applyFont="1" applyFill="1" applyBorder="1" applyAlignment="1" applyProtection="1">
      <alignment horizontal="left" vertical="center" wrapText="1"/>
      <protection/>
    </xf>
    <xf numFmtId="0" fontId="110" fillId="33" borderId="41" xfId="0" applyFont="1" applyFill="1" applyBorder="1" applyAlignment="1" applyProtection="1">
      <alignment vertical="center" wrapText="1"/>
      <protection/>
    </xf>
    <xf numFmtId="0" fontId="106" fillId="33" borderId="12" xfId="0" applyFont="1" applyFill="1" applyBorder="1" applyAlignment="1" applyProtection="1">
      <alignment horizontal="left" vertical="center" wrapText="1"/>
      <protection/>
    </xf>
    <xf numFmtId="6" fontId="106" fillId="0" borderId="42" xfId="0" applyNumberFormat="1" applyFont="1" applyBorder="1" applyAlignment="1">
      <alignment horizontal="center" vertical="center" wrapText="1"/>
    </xf>
    <xf numFmtId="0" fontId="110" fillId="33" borderId="60" xfId="0" applyFont="1" applyFill="1" applyBorder="1" applyAlignment="1" applyProtection="1">
      <alignment vertical="center" wrapText="1"/>
      <protection/>
    </xf>
    <xf numFmtId="0" fontId="106" fillId="33" borderId="13" xfId="0" applyFont="1" applyFill="1" applyBorder="1" applyAlignment="1" applyProtection="1">
      <alignment horizontal="left" vertical="center" wrapText="1"/>
      <protection/>
    </xf>
    <xf numFmtId="0" fontId="106" fillId="0" borderId="61" xfId="0" applyFont="1" applyFill="1" applyBorder="1" applyAlignment="1">
      <alignment horizontal="center" vertical="center" wrapText="1"/>
    </xf>
    <xf numFmtId="0" fontId="3" fillId="10" borderId="22" xfId="0" applyFont="1" applyFill="1" applyBorder="1" applyAlignment="1" applyProtection="1">
      <alignment vertical="center" wrapText="1"/>
      <protection/>
    </xf>
    <xf numFmtId="0" fontId="3" fillId="33" borderId="43" xfId="0" applyFont="1" applyFill="1" applyBorder="1" applyAlignment="1" applyProtection="1">
      <alignment vertical="center" wrapText="1"/>
      <protection/>
    </xf>
    <xf numFmtId="0" fontId="3" fillId="33" borderId="64" xfId="0" applyFont="1" applyFill="1" applyBorder="1" applyAlignment="1" applyProtection="1">
      <alignment vertical="center" wrapText="1"/>
      <protection/>
    </xf>
    <xf numFmtId="0" fontId="3" fillId="33" borderId="36" xfId="0" applyFont="1" applyFill="1" applyBorder="1" applyAlignment="1" applyProtection="1">
      <alignment horizontal="center" vertical="center" wrapText="1"/>
      <protection/>
    </xf>
    <xf numFmtId="0" fontId="126" fillId="33" borderId="36" xfId="0" applyFont="1" applyFill="1" applyBorder="1" applyAlignment="1" applyProtection="1">
      <alignment horizontal="center" vertical="center" wrapText="1"/>
      <protection/>
    </xf>
    <xf numFmtId="0" fontId="106" fillId="0" borderId="36" xfId="0" applyFont="1" applyBorder="1" applyAlignment="1">
      <alignment vertical="center" wrapText="1"/>
    </xf>
    <xf numFmtId="0" fontId="3" fillId="33" borderId="41" xfId="0" applyFont="1" applyFill="1" applyBorder="1" applyAlignment="1" applyProtection="1">
      <alignment vertical="center" wrapText="1"/>
      <protection/>
    </xf>
    <xf numFmtId="0" fontId="3" fillId="33" borderId="30" xfId="0" applyFont="1" applyFill="1" applyBorder="1" applyAlignment="1" applyProtection="1">
      <alignment vertical="center" wrapText="1"/>
      <protection/>
    </xf>
    <xf numFmtId="0" fontId="3" fillId="33" borderId="31" xfId="0" applyFont="1" applyFill="1" applyBorder="1" applyAlignment="1" applyProtection="1">
      <alignment horizontal="center" vertical="center" wrapText="1"/>
      <protection/>
    </xf>
    <xf numFmtId="0" fontId="126" fillId="33" borderId="31" xfId="0" applyFont="1" applyFill="1" applyBorder="1" applyAlignment="1" applyProtection="1">
      <alignment horizontal="center" vertical="center" wrapText="1"/>
      <protection/>
    </xf>
    <xf numFmtId="0" fontId="2" fillId="10" borderId="22" xfId="0" applyFont="1" applyFill="1" applyBorder="1" applyAlignment="1" applyProtection="1">
      <alignment vertical="center" wrapText="1"/>
      <protection/>
    </xf>
    <xf numFmtId="0" fontId="2" fillId="10" borderId="0" xfId="0" applyFont="1" applyFill="1" applyBorder="1" applyAlignment="1" applyProtection="1">
      <alignment vertical="center" wrapText="1"/>
      <protection/>
    </xf>
    <xf numFmtId="0" fontId="125" fillId="10" borderId="0" xfId="0" applyFont="1" applyFill="1" applyBorder="1" applyAlignment="1" applyProtection="1">
      <alignment vertical="center" wrapText="1"/>
      <protection/>
    </xf>
    <xf numFmtId="0" fontId="2" fillId="10" borderId="24" xfId="0" applyFont="1" applyFill="1" applyBorder="1" applyAlignment="1" applyProtection="1">
      <alignment vertical="center" wrapText="1"/>
      <protection/>
    </xf>
    <xf numFmtId="0" fontId="2" fillId="10" borderId="25" xfId="0" applyFont="1" applyFill="1" applyBorder="1" applyAlignment="1" applyProtection="1">
      <alignment vertical="center" wrapText="1"/>
      <protection/>
    </xf>
    <xf numFmtId="0" fontId="125" fillId="10" borderId="25" xfId="0" applyFont="1" applyFill="1" applyBorder="1" applyAlignment="1" applyProtection="1">
      <alignment vertical="center" wrapText="1"/>
      <protection/>
    </xf>
    <xf numFmtId="0" fontId="104" fillId="0" borderId="0" xfId="0" applyFont="1" applyFill="1" applyAlignment="1">
      <alignment horizontal="left" vertical="center" wrapText="1"/>
    </xf>
    <xf numFmtId="0" fontId="106" fillId="0" borderId="0" xfId="0" applyFont="1" applyFill="1" applyAlignment="1">
      <alignment horizontal="left" vertical="center"/>
    </xf>
    <xf numFmtId="0" fontId="106" fillId="10" borderId="0" xfId="0" applyFont="1" applyFill="1" applyBorder="1" applyAlignment="1">
      <alignment/>
    </xf>
    <xf numFmtId="0" fontId="127" fillId="10" borderId="0" xfId="0" applyFont="1" applyFill="1" applyBorder="1" applyAlignment="1">
      <alignment/>
    </xf>
    <xf numFmtId="0" fontId="110" fillId="0" borderId="10" xfId="0" applyFont="1" applyFill="1" applyBorder="1" applyAlignment="1">
      <alignment horizontal="center" vertical="top" wrapText="1"/>
    </xf>
    <xf numFmtId="0" fontId="110" fillId="0" borderId="51" xfId="0" applyFont="1" applyFill="1" applyBorder="1" applyAlignment="1">
      <alignment horizontal="center" vertical="top" wrapText="1"/>
    </xf>
    <xf numFmtId="0" fontId="106" fillId="0" borderId="55" xfId="0" applyFont="1" applyFill="1" applyBorder="1" applyAlignment="1">
      <alignment vertical="top" wrapText="1"/>
    </xf>
    <xf numFmtId="0" fontId="106" fillId="0" borderId="56" xfId="0" applyFont="1" applyFill="1" applyBorder="1" applyAlignment="1">
      <alignment vertical="center" wrapText="1"/>
    </xf>
    <xf numFmtId="0" fontId="106" fillId="0" borderId="0" xfId="0" applyFont="1" applyFill="1" applyAlignment="1">
      <alignment horizontal="left" vertical="center" wrapText="1"/>
    </xf>
    <xf numFmtId="0" fontId="106" fillId="0" borderId="10" xfId="0" applyFont="1" applyFill="1" applyBorder="1" applyAlignment="1">
      <alignment vertical="center" wrapText="1"/>
    </xf>
    <xf numFmtId="0" fontId="106" fillId="10" borderId="56" xfId="0" applyFont="1" applyFill="1" applyBorder="1" applyAlignment="1">
      <alignment/>
    </xf>
    <xf numFmtId="0" fontId="128" fillId="0" borderId="0" xfId="0" applyFont="1" applyFill="1" applyAlignment="1">
      <alignment horizontal="left" vertical="center" wrapText="1"/>
    </xf>
    <xf numFmtId="0" fontId="110" fillId="0" borderId="10" xfId="0" applyFont="1" applyFill="1" applyBorder="1" applyAlignment="1">
      <alignment horizontal="center" vertical="top"/>
    </xf>
    <xf numFmtId="0" fontId="127" fillId="0" borderId="10" xfId="0" applyFont="1" applyFill="1" applyBorder="1" applyAlignment="1">
      <alignment vertical="center" wrapText="1"/>
    </xf>
    <xf numFmtId="0" fontId="0" fillId="0" borderId="0" xfId="0" applyFont="1" applyFill="1" applyAlignment="1">
      <alignment horizontal="left" vertical="center" wrapText="1"/>
    </xf>
    <xf numFmtId="0" fontId="106" fillId="33" borderId="10" xfId="0" applyFont="1" applyFill="1" applyBorder="1" applyAlignment="1">
      <alignment vertical="center" wrapText="1"/>
    </xf>
    <xf numFmtId="0" fontId="0" fillId="0" borderId="0" xfId="0" applyBorder="1" applyAlignment="1">
      <alignment/>
    </xf>
    <xf numFmtId="0" fontId="98" fillId="33" borderId="0" xfId="53" applyFill="1" applyBorder="1" applyAlignment="1" applyProtection="1">
      <alignment horizontal="center" vertical="top" wrapText="1"/>
      <protection/>
    </xf>
    <xf numFmtId="0" fontId="0" fillId="33" borderId="0" xfId="0" applyFill="1" applyAlignment="1">
      <alignment/>
    </xf>
    <xf numFmtId="0" fontId="129" fillId="36" borderId="5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107" fillId="0" borderId="17" xfId="0" applyFont="1" applyBorder="1" applyAlignment="1" applyProtection="1">
      <alignment vertical="top" wrapText="1"/>
      <protection/>
    </xf>
    <xf numFmtId="0" fontId="116" fillId="10" borderId="65" xfId="0" applyFont="1" applyFill="1" applyBorder="1" applyAlignment="1">
      <alignment horizontal="center" vertical="center" wrapText="1"/>
    </xf>
    <xf numFmtId="0" fontId="107" fillId="0" borderId="17" xfId="0" applyFont="1" applyBorder="1" applyAlignment="1" applyProtection="1">
      <alignment horizontal="left" vertical="top" wrapText="1"/>
      <protection/>
    </xf>
    <xf numFmtId="0" fontId="117" fillId="0" borderId="0" xfId="0" applyFont="1" applyFill="1" applyBorder="1" applyAlignment="1">
      <alignment horizontal="left" vertical="top" wrapText="1"/>
    </xf>
    <xf numFmtId="0" fontId="0" fillId="0" borderId="0" xfId="0" applyFill="1" applyBorder="1" applyAlignment="1">
      <alignment horizontal="left"/>
    </xf>
    <xf numFmtId="0" fontId="116" fillId="33" borderId="65" xfId="0" applyFont="1" applyFill="1" applyBorder="1" applyAlignment="1">
      <alignment vertical="top" wrapText="1"/>
    </xf>
    <xf numFmtId="0" fontId="0" fillId="33" borderId="0" xfId="0" applyFill="1" applyBorder="1" applyAlignment="1">
      <alignment/>
    </xf>
    <xf numFmtId="0" fontId="0" fillId="0" borderId="0" xfId="0" applyFill="1" applyBorder="1" applyAlignment="1">
      <alignment horizontal="center" vertical="center"/>
    </xf>
    <xf numFmtId="0" fontId="0" fillId="0" borderId="0" xfId="0" applyBorder="1" applyAlignment="1">
      <alignment horizontal="center" vertical="center"/>
    </xf>
    <xf numFmtId="0" fontId="14" fillId="0" borderId="18" xfId="0" applyFont="1" applyBorder="1" applyAlignment="1" applyProtection="1">
      <alignment vertical="top" wrapText="1"/>
      <protection/>
    </xf>
    <xf numFmtId="0" fontId="116" fillId="10" borderId="10" xfId="0" applyFont="1" applyFill="1" applyBorder="1" applyAlignment="1">
      <alignment horizontal="center" vertical="center" wrapText="1"/>
    </xf>
    <xf numFmtId="0" fontId="117" fillId="0" borderId="0" xfId="0" applyFont="1" applyBorder="1" applyAlignment="1">
      <alignment horizontal="left" vertical="top" wrapText="1"/>
    </xf>
    <xf numFmtId="0" fontId="130" fillId="36" borderId="51" xfId="0" applyFont="1" applyFill="1" applyBorder="1" applyAlignment="1">
      <alignment horizontal="center" vertical="center" wrapText="1"/>
    </xf>
    <xf numFmtId="0" fontId="14" fillId="0" borderId="17" xfId="0" applyFont="1" applyBorder="1" applyAlignment="1" applyProtection="1">
      <alignment vertical="top" wrapText="1"/>
      <protection/>
    </xf>
    <xf numFmtId="0" fontId="14" fillId="0" borderId="17" xfId="0" applyFont="1" applyBorder="1" applyAlignment="1" applyProtection="1">
      <alignment horizontal="left" vertical="top" wrapText="1"/>
      <protection/>
    </xf>
    <xf numFmtId="0" fontId="30" fillId="10" borderId="65" xfId="0" applyFont="1" applyFill="1" applyBorder="1" applyAlignment="1">
      <alignment horizontal="center" vertical="center" wrapText="1"/>
    </xf>
    <xf numFmtId="0" fontId="117" fillId="33" borderId="0" xfId="0" applyFont="1" applyFill="1" applyAlignment="1">
      <alignment horizontal="left" vertical="top" wrapText="1"/>
    </xf>
    <xf numFmtId="0" fontId="131" fillId="10" borderId="66" xfId="0" applyFont="1" applyFill="1" applyBorder="1" applyAlignment="1">
      <alignment vertical="top" wrapText="1"/>
    </xf>
    <xf numFmtId="0" fontId="12" fillId="10" borderId="31" xfId="0" applyFont="1" applyFill="1" applyBorder="1" applyAlignment="1">
      <alignment horizontal="left" vertical="top" wrapText="1"/>
    </xf>
    <xf numFmtId="0" fontId="12" fillId="10" borderId="44" xfId="0" applyFont="1" applyFill="1" applyBorder="1" applyAlignment="1">
      <alignment horizontal="left" vertical="top" wrapText="1"/>
    </xf>
    <xf numFmtId="0" fontId="131" fillId="10" borderId="67" xfId="0" applyFont="1" applyFill="1" applyBorder="1" applyAlignment="1">
      <alignment horizontal="center" vertical="top" wrapText="1"/>
    </xf>
    <xf numFmtId="0" fontId="12" fillId="10" borderId="36" xfId="0" applyFont="1" applyFill="1" applyBorder="1" applyAlignment="1">
      <alignment horizontal="left" vertical="top" wrapText="1"/>
    </xf>
    <xf numFmtId="0" fontId="12" fillId="10" borderId="43" xfId="0" applyFont="1" applyFill="1" applyBorder="1" applyAlignment="1">
      <alignment horizontal="left" vertical="top" wrapText="1"/>
    </xf>
    <xf numFmtId="0" fontId="131" fillId="10" borderId="64" xfId="0" applyFont="1" applyFill="1" applyBorder="1" applyAlignment="1">
      <alignment horizontal="center" vertical="top" wrapText="1"/>
    </xf>
    <xf numFmtId="0" fontId="105" fillId="31" borderId="10" xfId="0" applyFont="1" applyFill="1" applyBorder="1" applyAlignment="1" applyProtection="1">
      <alignment/>
      <protection locked="0"/>
    </xf>
    <xf numFmtId="0" fontId="0" fillId="10" borderId="36" xfId="0" applyFill="1" applyBorder="1" applyAlignment="1">
      <alignment/>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132" fillId="36" borderId="51" xfId="0" applyFont="1" applyFill="1" applyBorder="1" applyAlignment="1">
      <alignment horizontal="center" vertical="center" wrapText="1"/>
    </xf>
    <xf numFmtId="0" fontId="132" fillId="36" borderId="21" xfId="0" applyFont="1" applyFill="1" applyBorder="1" applyAlignment="1">
      <alignment horizontal="center" vertical="center" wrapText="1"/>
    </xf>
    <xf numFmtId="0" fontId="132" fillId="36" borderId="66" xfId="0" applyFont="1" applyFill="1" applyBorder="1" applyAlignment="1">
      <alignment horizontal="center" vertical="center" wrapText="1"/>
    </xf>
    <xf numFmtId="0" fontId="133" fillId="36" borderId="51" xfId="0" applyFont="1" applyFill="1" applyBorder="1" applyAlignment="1">
      <alignment horizontal="center" vertical="center" wrapText="1"/>
    </xf>
    <xf numFmtId="0" fontId="111" fillId="6" borderId="41" xfId="0" applyFont="1" applyFill="1" applyBorder="1" applyAlignment="1" applyProtection="1">
      <alignment horizontal="center" vertical="center" wrapText="1"/>
      <protection/>
    </xf>
    <xf numFmtId="0" fontId="111" fillId="6" borderId="42" xfId="0" applyFont="1" applyFill="1" applyBorder="1" applyAlignment="1" applyProtection="1">
      <alignment horizontal="center" vertical="center" wrapText="1"/>
      <protection/>
    </xf>
    <xf numFmtId="0" fontId="111" fillId="6" borderId="58" xfId="0" applyFont="1" applyFill="1" applyBorder="1" applyAlignment="1" applyProtection="1">
      <alignment horizontal="center" vertical="center"/>
      <protection/>
    </xf>
    <xf numFmtId="0" fontId="101" fillId="35" borderId="42" xfId="56" applyFill="1" applyBorder="1" applyAlignment="1" applyProtection="1">
      <alignment horizontal="center" vertical="center"/>
      <protection locked="0"/>
    </xf>
    <xf numFmtId="0" fontId="101" fillId="35" borderId="30" xfId="56" applyFill="1" applyBorder="1" applyAlignment="1" applyProtection="1">
      <alignment horizontal="center" vertical="center" wrapText="1"/>
      <protection locked="0"/>
    </xf>
    <xf numFmtId="0" fontId="101" fillId="35" borderId="41" xfId="56" applyFill="1" applyBorder="1" applyAlignment="1" applyProtection="1">
      <alignment horizontal="center" vertical="center" wrapText="1"/>
      <protection locked="0"/>
    </xf>
    <xf numFmtId="0" fontId="111" fillId="6" borderId="38" xfId="0" applyFont="1" applyFill="1" applyBorder="1" applyAlignment="1" applyProtection="1">
      <alignment horizontal="center" vertical="center" wrapText="1"/>
      <protection/>
    </xf>
    <xf numFmtId="0" fontId="101" fillId="35" borderId="30" xfId="56" applyFill="1" applyBorder="1" applyAlignment="1" applyProtection="1">
      <alignment horizontal="center" vertical="center"/>
      <protection locked="0"/>
    </xf>
    <xf numFmtId="0" fontId="101" fillId="31" borderId="30" xfId="56" applyBorder="1" applyAlignment="1" applyProtection="1">
      <alignment horizontal="center" vertical="center"/>
      <protection locked="0"/>
    </xf>
    <xf numFmtId="0" fontId="111" fillId="6" borderId="30" xfId="0" applyFont="1" applyFill="1" applyBorder="1" applyAlignment="1" applyProtection="1">
      <alignment horizontal="center" vertical="center" wrapText="1"/>
      <protection/>
    </xf>
    <xf numFmtId="0" fontId="106" fillId="33" borderId="53" xfId="0" applyFont="1" applyFill="1" applyBorder="1" applyAlignment="1" applyProtection="1">
      <alignment horizontal="center" vertical="center" wrapText="1"/>
      <protection/>
    </xf>
    <xf numFmtId="0" fontId="106" fillId="0" borderId="15" xfId="0" applyFont="1" applyBorder="1" applyAlignment="1">
      <alignment horizontal="center" vertical="center" wrapText="1"/>
    </xf>
    <xf numFmtId="0" fontId="106" fillId="0" borderId="31" xfId="0" applyFont="1" applyBorder="1" applyAlignment="1">
      <alignment horizontal="center" vertical="center" wrapText="1"/>
    </xf>
    <xf numFmtId="0" fontId="106" fillId="33" borderId="34" xfId="0" applyFont="1" applyFill="1" applyBorder="1" applyAlignment="1" applyProtection="1">
      <alignment horizontal="center" vertical="center" wrapText="1"/>
      <protection/>
    </xf>
    <xf numFmtId="0" fontId="106" fillId="33" borderId="50" xfId="0" applyFont="1" applyFill="1" applyBorder="1" applyAlignment="1" applyProtection="1">
      <alignment vertical="center" wrapText="1"/>
      <protection/>
    </xf>
    <xf numFmtId="0" fontId="106" fillId="33" borderId="32" xfId="0" applyFont="1" applyFill="1" applyBorder="1" applyAlignment="1" applyProtection="1">
      <alignment horizontal="center" vertical="center" wrapText="1"/>
      <protection/>
    </xf>
    <xf numFmtId="0" fontId="106" fillId="33" borderId="17" xfId="0" applyFont="1" applyFill="1" applyBorder="1" applyAlignment="1" applyProtection="1">
      <alignment horizontal="center" vertical="center" wrapText="1"/>
      <protection/>
    </xf>
    <xf numFmtId="0" fontId="106" fillId="33" borderId="18" xfId="0" applyFont="1" applyFill="1" applyBorder="1" applyAlignment="1" applyProtection="1">
      <alignment horizontal="left" vertical="center" wrapText="1"/>
      <protection/>
    </xf>
    <xf numFmtId="0" fontId="106" fillId="33" borderId="18" xfId="0" applyFont="1" applyFill="1" applyBorder="1" applyAlignment="1" applyProtection="1">
      <alignment horizontal="center" vertical="center" wrapText="1"/>
      <protection/>
    </xf>
    <xf numFmtId="0" fontId="106" fillId="0" borderId="59" xfId="0" applyFont="1" applyBorder="1" applyAlignment="1">
      <alignment horizontal="center" vertical="center" wrapText="1"/>
    </xf>
    <xf numFmtId="0" fontId="106" fillId="0" borderId="61" xfId="0" applyFont="1" applyBorder="1" applyAlignment="1">
      <alignment horizontal="center" vertical="center" wrapText="1"/>
    </xf>
    <xf numFmtId="0" fontId="106" fillId="33" borderId="15" xfId="0" applyFont="1" applyFill="1" applyBorder="1" applyAlignment="1" applyProtection="1">
      <alignment horizontal="left" vertical="center" wrapText="1"/>
      <protection/>
    </xf>
    <xf numFmtId="0" fontId="106" fillId="0" borderId="42" xfId="0" applyFont="1" applyBorder="1" applyAlignment="1">
      <alignment horizontal="center" vertical="center" wrapText="1"/>
    </xf>
    <xf numFmtId="0" fontId="106" fillId="33" borderId="42" xfId="0" applyFont="1" applyFill="1" applyBorder="1" applyAlignment="1" applyProtection="1">
      <alignment horizontal="center" vertical="center" wrapText="1"/>
      <protection/>
    </xf>
    <xf numFmtId="0" fontId="106" fillId="0" borderId="59" xfId="0" applyFont="1" applyBorder="1" applyAlignment="1">
      <alignment horizontal="center" vertical="center"/>
    </xf>
    <xf numFmtId="0" fontId="106" fillId="0" borderId="33" xfId="0" applyFont="1" applyBorder="1" applyAlignment="1">
      <alignment horizontal="left" vertical="center" wrapText="1"/>
    </xf>
    <xf numFmtId="0" fontId="106" fillId="0" borderId="32" xfId="0" applyFont="1" applyBorder="1" applyAlignment="1">
      <alignment horizontal="left" vertical="center" wrapText="1"/>
    </xf>
    <xf numFmtId="0" fontId="106" fillId="0" borderId="15" xfId="0" applyFont="1" applyBorder="1" applyAlignment="1">
      <alignment horizontal="left" vertical="center" wrapText="1"/>
    </xf>
    <xf numFmtId="0" fontId="106" fillId="0" borderId="18" xfId="0" applyFont="1" applyBorder="1" applyAlignment="1">
      <alignment horizontal="center" vertical="center" wrapText="1"/>
    </xf>
    <xf numFmtId="0" fontId="106" fillId="0" borderId="34" xfId="0" applyFont="1" applyBorder="1" applyAlignment="1">
      <alignment horizontal="center" vertical="center" wrapText="1"/>
    </xf>
    <xf numFmtId="0" fontId="106" fillId="33" borderId="15" xfId="0" applyFont="1" applyFill="1" applyBorder="1" applyAlignment="1">
      <alignment horizontal="center" vertical="center" wrapText="1"/>
    </xf>
    <xf numFmtId="0" fontId="106" fillId="33" borderId="31" xfId="0" applyFont="1" applyFill="1" applyBorder="1" applyAlignment="1">
      <alignment horizontal="center" vertical="center" wrapText="1"/>
    </xf>
    <xf numFmtId="0" fontId="106" fillId="33" borderId="34" xfId="0" applyFont="1" applyFill="1" applyBorder="1" applyAlignment="1">
      <alignment horizontal="center" vertical="center" wrapText="1"/>
    </xf>
    <xf numFmtId="0" fontId="106" fillId="0" borderId="15" xfId="0" applyFont="1" applyBorder="1" applyAlignment="1">
      <alignment horizontal="center" vertical="top" wrapText="1"/>
    </xf>
    <xf numFmtId="0" fontId="106" fillId="0" borderId="31" xfId="0" applyFont="1" applyBorder="1" applyAlignment="1">
      <alignment horizontal="center" vertical="top" wrapText="1"/>
    </xf>
    <xf numFmtId="0" fontId="106" fillId="0" borderId="34" xfId="0" applyFont="1" applyBorder="1" applyAlignment="1">
      <alignment horizontal="center" vertical="top" wrapText="1"/>
    </xf>
    <xf numFmtId="0" fontId="106" fillId="33" borderId="61" xfId="0" applyFont="1" applyFill="1" applyBorder="1" applyAlignment="1" applyProtection="1">
      <alignment horizontal="center" vertical="center" wrapText="1"/>
      <protection/>
    </xf>
    <xf numFmtId="0" fontId="106" fillId="0" borderId="41" xfId="0" applyFont="1" applyFill="1" applyBorder="1" applyAlignment="1">
      <alignment horizontal="center" vertical="center" wrapText="1"/>
    </xf>
    <xf numFmtId="0" fontId="106" fillId="0" borderId="31" xfId="0" applyFont="1" applyFill="1" applyBorder="1" applyAlignment="1">
      <alignment horizontal="center" vertical="center" wrapText="1"/>
    </xf>
    <xf numFmtId="0" fontId="106" fillId="0" borderId="34" xfId="0" applyFont="1" applyFill="1" applyBorder="1" applyAlignment="1">
      <alignment horizontal="center" vertical="center" wrapText="1"/>
    </xf>
    <xf numFmtId="0" fontId="106" fillId="0" borderId="15" xfId="0" applyFont="1" applyFill="1" applyBorder="1" applyAlignment="1">
      <alignment horizontal="center" vertical="center" wrapText="1"/>
    </xf>
    <xf numFmtId="0" fontId="106" fillId="13" borderId="15" xfId="0" applyFont="1" applyFill="1" applyBorder="1" applyAlignment="1">
      <alignment horizontal="center" vertical="top" wrapText="1"/>
    </xf>
    <xf numFmtId="0" fontId="106" fillId="13" borderId="31" xfId="0" applyFont="1" applyFill="1" applyBorder="1" applyAlignment="1">
      <alignment horizontal="center" vertical="top" wrapText="1"/>
    </xf>
    <xf numFmtId="0" fontId="106" fillId="13" borderId="34" xfId="0" applyFont="1" applyFill="1" applyBorder="1" applyAlignment="1">
      <alignment horizontal="center" vertical="top" wrapText="1"/>
    </xf>
    <xf numFmtId="0" fontId="106" fillId="13" borderId="15" xfId="0" applyFont="1" applyFill="1" applyBorder="1" applyAlignment="1">
      <alignment horizontal="center" vertical="center" wrapText="1"/>
    </xf>
    <xf numFmtId="0" fontId="106" fillId="13" borderId="31" xfId="0" applyFont="1" applyFill="1" applyBorder="1" applyAlignment="1">
      <alignment horizontal="center" vertical="center" wrapText="1"/>
    </xf>
    <xf numFmtId="0" fontId="106" fillId="13" borderId="34" xfId="0" applyFont="1" applyFill="1" applyBorder="1" applyAlignment="1">
      <alignment horizontal="center" vertical="center" wrapText="1"/>
    </xf>
    <xf numFmtId="173" fontId="2" fillId="33" borderId="12" xfId="0" applyNumberFormat="1" applyFont="1" applyFill="1" applyBorder="1" applyAlignment="1" applyProtection="1">
      <alignment horizontal="left" vertical="center"/>
      <protection/>
    </xf>
    <xf numFmtId="0" fontId="2" fillId="33" borderId="12" xfId="0" applyFont="1" applyFill="1" applyBorder="1" applyAlignment="1" applyProtection="1">
      <alignment horizontal="left" vertical="center"/>
      <protection/>
    </xf>
    <xf numFmtId="0" fontId="2" fillId="33" borderId="11" xfId="0" applyFont="1" applyFill="1" applyBorder="1" applyAlignment="1" applyProtection="1">
      <alignment wrapText="1"/>
      <protection locked="0"/>
    </xf>
    <xf numFmtId="0" fontId="125" fillId="0" borderId="0" xfId="0" applyFont="1" applyFill="1" applyAlignment="1">
      <alignment wrapText="1"/>
    </xf>
    <xf numFmtId="0" fontId="125" fillId="0" borderId="20" xfId="0" applyFont="1" applyFill="1" applyBorder="1" applyAlignment="1" applyProtection="1">
      <alignment wrapText="1"/>
      <protection/>
    </xf>
    <xf numFmtId="0" fontId="106" fillId="0" borderId="0" xfId="0" applyFont="1" applyFill="1" applyBorder="1" applyAlignment="1" applyProtection="1">
      <alignment wrapText="1"/>
      <protection/>
    </xf>
    <xf numFmtId="0" fontId="106" fillId="0" borderId="31" xfId="0" applyFont="1" applyFill="1" applyBorder="1" applyAlignment="1">
      <alignment vertical="center" wrapText="1"/>
    </xf>
    <xf numFmtId="0" fontId="106" fillId="0" borderId="15" xfId="0" applyFont="1" applyFill="1" applyBorder="1" applyAlignment="1">
      <alignment horizontal="center" vertical="top" wrapText="1"/>
    </xf>
    <xf numFmtId="0" fontId="106" fillId="0" borderId="31" xfId="0" applyFont="1" applyFill="1" applyBorder="1" applyAlignment="1">
      <alignment vertical="top" wrapText="1"/>
    </xf>
    <xf numFmtId="0" fontId="106" fillId="0" borderId="34" xfId="0" applyFont="1" applyFill="1" applyBorder="1" applyAlignment="1">
      <alignment horizontal="center" vertical="top" wrapText="1"/>
    </xf>
    <xf numFmtId="16" fontId="106" fillId="0" borderId="15" xfId="0" applyNumberFormat="1" applyFont="1" applyFill="1" applyBorder="1" applyAlignment="1">
      <alignment horizontal="center" vertical="center"/>
    </xf>
    <xf numFmtId="16" fontId="106" fillId="0" borderId="31" xfId="0" applyNumberFormat="1" applyFont="1" applyFill="1" applyBorder="1" applyAlignment="1">
      <alignment horizontal="center" vertical="center"/>
    </xf>
    <xf numFmtId="16" fontId="106" fillId="0" borderId="34" xfId="0" applyNumberFormat="1" applyFont="1" applyFill="1" applyBorder="1" applyAlignment="1">
      <alignment horizontal="center" vertical="center"/>
    </xf>
    <xf numFmtId="16" fontId="106" fillId="0" borderId="50" xfId="0" applyNumberFormat="1" applyFont="1" applyFill="1" applyBorder="1" applyAlignment="1">
      <alignment vertical="center" wrapText="1"/>
    </xf>
    <xf numFmtId="0" fontId="126" fillId="0" borderId="36" xfId="0" applyFont="1" applyFill="1" applyBorder="1" applyAlignment="1" applyProtection="1">
      <alignment horizontal="center" vertical="center" wrapText="1"/>
      <protection/>
    </xf>
    <xf numFmtId="0" fontId="126" fillId="0" borderId="31" xfId="0" applyFont="1" applyFill="1" applyBorder="1" applyAlignment="1" applyProtection="1">
      <alignment horizontal="center" vertical="center" wrapText="1"/>
      <protection/>
    </xf>
    <xf numFmtId="0" fontId="125" fillId="0" borderId="0" xfId="0" applyFont="1" applyFill="1" applyBorder="1" applyAlignment="1" applyProtection="1">
      <alignment vertical="center" wrapText="1"/>
      <protection/>
    </xf>
    <xf numFmtId="0" fontId="125" fillId="0" borderId="25" xfId="0" applyFont="1" applyFill="1" applyBorder="1" applyAlignment="1" applyProtection="1">
      <alignment vertical="center" wrapText="1"/>
      <protection/>
    </xf>
    <xf numFmtId="0" fontId="106" fillId="33" borderId="36" xfId="0" applyFont="1" applyFill="1" applyBorder="1" applyAlignment="1" applyProtection="1">
      <alignment vertical="top" wrapText="1"/>
      <protection/>
    </xf>
    <xf numFmtId="0" fontId="106" fillId="33" borderId="54" xfId="0" applyFont="1" applyFill="1" applyBorder="1" applyAlignment="1" applyProtection="1">
      <alignment horizontal="left" vertical="center" wrapText="1"/>
      <protection/>
    </xf>
    <xf numFmtId="0" fontId="2" fillId="13" borderId="14" xfId="0" applyFont="1" applyFill="1" applyBorder="1" applyAlignment="1" applyProtection="1">
      <alignment vertical="top" wrapText="1"/>
      <protection/>
    </xf>
    <xf numFmtId="174" fontId="12" fillId="33" borderId="31" xfId="42" applyNumberFormat="1" applyFont="1" applyFill="1" applyBorder="1" applyAlignment="1" applyProtection="1">
      <alignment vertical="top" wrapText="1"/>
      <protection/>
    </xf>
    <xf numFmtId="174" fontId="3" fillId="13" borderId="37" xfId="0" applyNumberFormat="1"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16" fontId="134" fillId="13" borderId="50" xfId="0" applyNumberFormat="1" applyFont="1" applyFill="1" applyBorder="1" applyAlignment="1">
      <alignment vertical="center" wrapText="1"/>
    </xf>
    <xf numFmtId="16" fontId="134" fillId="13" borderId="50" xfId="0" applyNumberFormat="1" applyFont="1" applyFill="1" applyBorder="1" applyAlignment="1">
      <alignment horizontal="left" vertical="center" wrapText="1"/>
    </xf>
    <xf numFmtId="0" fontId="2" fillId="0" borderId="19" xfId="0" applyFont="1" applyFill="1" applyBorder="1" applyAlignment="1" applyProtection="1">
      <alignment/>
      <protection/>
    </xf>
    <xf numFmtId="0" fontId="135" fillId="0" borderId="56" xfId="53" applyFont="1" applyFill="1" applyBorder="1" applyAlignment="1" applyProtection="1">
      <alignment/>
      <protection/>
    </xf>
    <xf numFmtId="0" fontId="3" fillId="10" borderId="0" xfId="0" applyFont="1" applyFill="1" applyBorder="1" applyAlignment="1" applyProtection="1">
      <alignment horizontal="left" vertical="center" wrapText="1"/>
      <protection/>
    </xf>
    <xf numFmtId="0" fontId="106" fillId="0" borderId="40" xfId="0" applyNumberFormat="1" applyFont="1" applyFill="1" applyBorder="1" applyAlignment="1" applyProtection="1">
      <alignment horizontal="left" vertical="top" wrapText="1"/>
      <protection/>
    </xf>
    <xf numFmtId="0" fontId="106" fillId="0" borderId="53" xfId="0" applyNumberFormat="1" applyFont="1" applyFill="1" applyBorder="1" applyAlignment="1" applyProtection="1">
      <alignment horizontal="left" vertical="top" wrapText="1"/>
      <protection/>
    </xf>
    <xf numFmtId="0" fontId="106" fillId="33" borderId="68" xfId="0" applyFont="1" applyFill="1" applyBorder="1" applyAlignment="1" applyProtection="1">
      <alignment horizontal="left" vertical="top" wrapText="1"/>
      <protection/>
    </xf>
    <xf numFmtId="0" fontId="106" fillId="33" borderId="53" xfId="0" applyFont="1" applyFill="1" applyBorder="1" applyAlignment="1" applyProtection="1">
      <alignment horizontal="left" vertical="top" wrapText="1"/>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protection/>
    </xf>
    <xf numFmtId="0" fontId="106" fillId="33" borderId="31" xfId="0" applyFont="1" applyFill="1" applyBorder="1" applyAlignment="1" applyProtection="1">
      <alignment horizontal="lef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13" fillId="33" borderId="10" xfId="0" applyFont="1" applyFill="1" applyBorder="1" applyAlignment="1" applyProtection="1">
      <alignment horizontal="left"/>
      <protection/>
    </xf>
    <xf numFmtId="172" fontId="12" fillId="0" borderId="13" xfId="0" applyNumberFormat="1" applyFont="1" applyFill="1" applyBorder="1" applyAlignment="1" applyProtection="1">
      <alignment horizontal="left"/>
      <protection locked="0"/>
    </xf>
    <xf numFmtId="0" fontId="0" fillId="0" borderId="0" xfId="0" applyFill="1" applyAlignment="1">
      <alignment/>
    </xf>
    <xf numFmtId="16" fontId="134" fillId="13" borderId="15" xfId="0" applyNumberFormat="1" applyFont="1" applyFill="1" applyBorder="1" applyAlignment="1">
      <alignment horizontal="center" vertical="center"/>
    </xf>
    <xf numFmtId="16" fontId="134" fillId="13" borderId="31" xfId="0" applyNumberFormat="1" applyFont="1" applyFill="1" applyBorder="1" applyAlignment="1">
      <alignment horizontal="center" vertical="center"/>
    </xf>
    <xf numFmtId="16" fontId="134" fillId="13" borderId="34" xfId="0" applyNumberFormat="1" applyFont="1" applyFill="1" applyBorder="1" applyAlignment="1">
      <alignment horizontal="center" vertical="center"/>
    </xf>
    <xf numFmtId="0" fontId="12" fillId="33" borderId="45" xfId="0" applyFont="1" applyFill="1" applyBorder="1" applyAlignment="1" applyProtection="1">
      <alignment horizontal="left" vertical="center" wrapText="1"/>
      <protection/>
    </xf>
    <xf numFmtId="0" fontId="12" fillId="33" borderId="10" xfId="0" applyNumberFormat="1" applyFont="1" applyFill="1" applyBorder="1" applyAlignment="1">
      <alignment vertical="top" wrapText="1"/>
    </xf>
    <xf numFmtId="0" fontId="12" fillId="33" borderId="10" xfId="0" applyFont="1" applyFill="1" applyBorder="1" applyAlignment="1">
      <alignment vertical="top" wrapText="1"/>
    </xf>
    <xf numFmtId="0" fontId="12" fillId="0" borderId="10" xfId="0" applyFont="1" applyFill="1" applyBorder="1" applyAlignment="1">
      <alignment horizontal="left" vertical="top" wrapText="1"/>
    </xf>
    <xf numFmtId="0" fontId="12" fillId="0" borderId="0" xfId="0" applyFont="1" applyAlignment="1">
      <alignment vertical="top" wrapText="1"/>
    </xf>
    <xf numFmtId="0" fontId="37" fillId="0" borderId="18" xfId="0" applyFont="1" applyBorder="1" applyAlignment="1" applyProtection="1">
      <alignment vertical="top" wrapText="1"/>
      <protection/>
    </xf>
    <xf numFmtId="0" fontId="39" fillId="0" borderId="17" xfId="0" applyFont="1" applyBorder="1" applyAlignment="1" applyProtection="1">
      <alignment horizontal="left" vertical="top" wrapText="1"/>
      <protection/>
    </xf>
    <xf numFmtId="0" fontId="12" fillId="33" borderId="65" xfId="0" applyFont="1" applyFill="1" applyBorder="1" applyAlignment="1" applyProtection="1">
      <alignment vertical="top" wrapText="1"/>
      <protection locked="0"/>
    </xf>
    <xf numFmtId="0" fontId="12" fillId="33" borderId="56" xfId="0" applyNumberFormat="1" applyFont="1" applyFill="1" applyBorder="1" applyAlignment="1" applyProtection="1">
      <alignment vertical="top" wrapText="1"/>
      <protection locked="0"/>
    </xf>
    <xf numFmtId="0" fontId="12" fillId="13" borderId="41" xfId="0" applyFont="1" applyFill="1" applyBorder="1" applyAlignment="1" applyProtection="1">
      <alignment vertical="center" wrapText="1"/>
      <protection/>
    </xf>
    <xf numFmtId="0" fontId="12" fillId="13" borderId="31" xfId="0" applyFont="1" applyFill="1" applyBorder="1" applyAlignment="1" applyProtection="1">
      <alignment horizontal="left" vertical="center" wrapText="1"/>
      <protection/>
    </xf>
    <xf numFmtId="0" fontId="12" fillId="13" borderId="41" xfId="0" applyNumberFormat="1" applyFont="1" applyFill="1" applyBorder="1" applyAlignment="1" applyProtection="1">
      <alignment vertical="top" wrapText="1"/>
      <protection/>
    </xf>
    <xf numFmtId="0" fontId="12" fillId="13" borderId="31" xfId="0" applyFont="1" applyFill="1" applyBorder="1" applyAlignment="1" applyProtection="1">
      <alignment vertical="center" wrapText="1"/>
      <protection/>
    </xf>
    <xf numFmtId="14" fontId="12" fillId="13" borderId="67" xfId="0" applyNumberFormat="1" applyFont="1" applyFill="1" applyBorder="1" applyAlignment="1">
      <alignment vertical="center" wrapText="1"/>
    </xf>
    <xf numFmtId="0" fontId="12" fillId="13" borderId="31" xfId="0" applyNumberFormat="1" applyFont="1" applyFill="1" applyBorder="1" applyAlignment="1" applyProtection="1">
      <alignment vertical="top" wrapText="1"/>
      <protection/>
    </xf>
    <xf numFmtId="0" fontId="12" fillId="13" borderId="38" xfId="0" applyNumberFormat="1" applyFont="1" applyFill="1" applyBorder="1" applyAlignment="1">
      <alignment vertical="center" wrapText="1"/>
    </xf>
    <xf numFmtId="0" fontId="12" fillId="13" borderId="31" xfId="0" applyNumberFormat="1" applyFont="1" applyFill="1" applyBorder="1" applyAlignment="1">
      <alignment vertical="center" wrapText="1"/>
    </xf>
    <xf numFmtId="0" fontId="12" fillId="13" borderId="44" xfId="0" applyNumberFormat="1" applyFont="1" applyFill="1" applyBorder="1" applyAlignment="1">
      <alignment horizontal="left" vertical="center" wrapText="1"/>
    </xf>
    <xf numFmtId="0" fontId="12" fillId="13" borderId="41" xfId="0" applyFont="1" applyFill="1" applyBorder="1" applyAlignment="1">
      <alignment vertical="center" wrapText="1"/>
    </xf>
    <xf numFmtId="0" fontId="2" fillId="10" borderId="0" xfId="0" applyFont="1" applyFill="1" applyBorder="1" applyAlignment="1" applyProtection="1">
      <alignment horizontal="left" vertical="center"/>
      <protection/>
    </xf>
    <xf numFmtId="174" fontId="13" fillId="33" borderId="45" xfId="42" applyNumberFormat="1" applyFont="1" applyFill="1" applyBorder="1" applyAlignment="1" applyProtection="1">
      <alignment vertical="center" wrapText="1"/>
      <protection locked="0"/>
    </xf>
    <xf numFmtId="3" fontId="2" fillId="33" borderId="51" xfId="0" applyNumberFormat="1" applyFont="1" applyFill="1" applyBorder="1" applyAlignment="1" applyProtection="1">
      <alignment horizontal="center" vertical="center" wrapText="1"/>
      <protection locked="0"/>
    </xf>
    <xf numFmtId="43" fontId="3" fillId="0" borderId="0" xfId="0" applyNumberFormat="1" applyFont="1" applyFill="1" applyBorder="1" applyAlignment="1" applyProtection="1">
      <alignment vertical="top" wrapText="1"/>
      <protection/>
    </xf>
    <xf numFmtId="174" fontId="13" fillId="0" borderId="33" xfId="0" applyNumberFormat="1" applyFont="1" applyFill="1" applyBorder="1" applyAlignment="1" applyProtection="1">
      <alignment vertical="center" wrapText="1"/>
      <protection/>
    </xf>
    <xf numFmtId="174" fontId="12" fillId="0" borderId="31" xfId="0" applyNumberFormat="1" applyFont="1" applyFill="1" applyBorder="1" applyAlignment="1" applyProtection="1">
      <alignment vertical="top" wrapText="1"/>
      <protection/>
    </xf>
    <xf numFmtId="174" fontId="12" fillId="0" borderId="69" xfId="0" applyNumberFormat="1" applyFont="1" applyFill="1" applyBorder="1" applyAlignment="1" applyProtection="1">
      <alignment vertical="top" wrapText="1"/>
      <protection/>
    </xf>
    <xf numFmtId="43" fontId="106" fillId="0" borderId="0" xfId="0" applyNumberFormat="1" applyFont="1" applyAlignment="1">
      <alignment/>
    </xf>
    <xf numFmtId="174" fontId="13" fillId="0" borderId="33" xfId="0" applyNumberFormat="1" applyFont="1" applyFill="1" applyBorder="1" applyAlignment="1" applyProtection="1">
      <alignment vertical="top" wrapText="1"/>
      <protection/>
    </xf>
    <xf numFmtId="174" fontId="13" fillId="0" borderId="53" xfId="0" applyNumberFormat="1" applyFont="1" applyFill="1" applyBorder="1" applyAlignment="1" applyProtection="1">
      <alignment vertical="top" wrapText="1"/>
      <protection/>
    </xf>
    <xf numFmtId="174" fontId="13" fillId="0" borderId="57" xfId="42" applyNumberFormat="1" applyFont="1" applyFill="1" applyBorder="1" applyAlignment="1" applyProtection="1">
      <alignment vertical="top" wrapText="1"/>
      <protection/>
    </xf>
    <xf numFmtId="0" fontId="106" fillId="0" borderId="26" xfId="0" applyFont="1" applyFill="1" applyBorder="1" applyAlignment="1">
      <alignment vertical="top" wrapText="1"/>
    </xf>
    <xf numFmtId="0" fontId="12" fillId="0" borderId="10" xfId="0" applyFont="1" applyFill="1" applyBorder="1" applyAlignment="1">
      <alignment vertical="top" wrapText="1"/>
    </xf>
    <xf numFmtId="15" fontId="2" fillId="0" borderId="13" xfId="0" applyNumberFormat="1" applyFont="1" applyFill="1" applyBorder="1" applyAlignment="1" applyProtection="1">
      <alignment horizontal="left"/>
      <protection/>
    </xf>
    <xf numFmtId="173" fontId="2" fillId="33" borderId="65" xfId="0" applyNumberFormat="1" applyFont="1" applyFill="1" applyBorder="1" applyAlignment="1" applyProtection="1">
      <alignment horizontal="left" vertical="center"/>
      <protection/>
    </xf>
    <xf numFmtId="173" fontId="2" fillId="33" borderId="16" xfId="0" applyNumberFormat="1" applyFont="1" applyFill="1" applyBorder="1" applyAlignment="1" applyProtection="1">
      <alignment horizontal="left" vertical="center"/>
      <protection/>
    </xf>
    <xf numFmtId="0" fontId="3" fillId="10" borderId="22" xfId="0" applyFont="1" applyFill="1" applyBorder="1" applyAlignment="1" applyProtection="1">
      <alignment horizontal="right" wrapText="1"/>
      <protection/>
    </xf>
    <xf numFmtId="0" fontId="3" fillId="10" borderId="23"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2" xfId="0" applyFont="1" applyFill="1" applyBorder="1" applyAlignment="1" applyProtection="1">
      <alignment horizontal="right" vertical="top" wrapText="1"/>
      <protection/>
    </xf>
    <xf numFmtId="0" fontId="3" fillId="10" borderId="23" xfId="0" applyFont="1" applyFill="1" applyBorder="1" applyAlignment="1" applyProtection="1">
      <alignment horizontal="righ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center" wrapText="1"/>
      <protection/>
    </xf>
    <xf numFmtId="3" fontId="2" fillId="33" borderId="45" xfId="0" applyNumberFormat="1" applyFont="1" applyFill="1" applyBorder="1" applyAlignment="1" applyProtection="1">
      <alignment vertical="top" wrapText="1"/>
      <protection locked="0"/>
    </xf>
    <xf numFmtId="3" fontId="2" fillId="33" borderId="51" xfId="0" applyNumberFormat="1" applyFont="1" applyFill="1" applyBorder="1" applyAlignment="1" applyProtection="1">
      <alignment vertical="top" wrapText="1"/>
      <protection locked="0"/>
    </xf>
    <xf numFmtId="0" fontId="2" fillId="33" borderId="45" xfId="0" applyFont="1" applyFill="1" applyBorder="1" applyAlignment="1" applyProtection="1">
      <alignment vertical="top" wrapText="1"/>
      <protection locked="0"/>
    </xf>
    <xf numFmtId="0" fontId="2" fillId="33" borderId="51" xfId="0" applyFont="1" applyFill="1" applyBorder="1" applyAlignment="1" applyProtection="1">
      <alignment vertical="top" wrapText="1"/>
      <protection locked="0"/>
    </xf>
    <xf numFmtId="0" fontId="3" fillId="10" borderId="25"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9" fillId="10" borderId="0" xfId="0" applyFont="1" applyFill="1" applyBorder="1" applyAlignment="1" applyProtection="1">
      <alignment vertical="top" wrapText="1"/>
      <protection/>
    </xf>
    <xf numFmtId="0" fontId="2" fillId="0" borderId="45"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wrapText="1"/>
      <protection locked="0"/>
    </xf>
    <xf numFmtId="3" fontId="136" fillId="33" borderId="45" xfId="0" applyNumberFormat="1" applyFont="1" applyFill="1" applyBorder="1" applyAlignment="1" applyProtection="1">
      <alignment horizontal="center" vertical="top" wrapText="1"/>
      <protection locked="0"/>
    </xf>
    <xf numFmtId="3" fontId="118" fillId="33" borderId="51" xfId="0" applyNumberFormat="1"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center" wrapText="1"/>
      <protection/>
    </xf>
    <xf numFmtId="0" fontId="11" fillId="33" borderId="45" xfId="0" applyFont="1" applyFill="1" applyBorder="1" applyAlignment="1" applyProtection="1">
      <alignment horizontal="center"/>
      <protection/>
    </xf>
    <xf numFmtId="0" fontId="11" fillId="33" borderId="66" xfId="0" applyFont="1" applyFill="1" applyBorder="1" applyAlignment="1" applyProtection="1">
      <alignment horizontal="center"/>
      <protection/>
    </xf>
    <xf numFmtId="0" fontId="11" fillId="33" borderId="51" xfId="0" applyFont="1" applyFill="1" applyBorder="1" applyAlignment="1" applyProtection="1">
      <alignment horizontal="center"/>
      <protection/>
    </xf>
    <xf numFmtId="0" fontId="8" fillId="10" borderId="22" xfId="0" applyFont="1" applyFill="1" applyBorder="1" applyAlignment="1" applyProtection="1">
      <alignment horizontal="center" wrapText="1"/>
      <protection/>
    </xf>
    <xf numFmtId="0" fontId="8" fillId="10" borderId="0" xfId="0" applyFont="1" applyFill="1" applyBorder="1" applyAlignment="1" applyProtection="1">
      <alignment horizontal="center" wrapText="1"/>
      <protection/>
    </xf>
    <xf numFmtId="0" fontId="8"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0" fontId="12" fillId="10" borderId="22" xfId="0" applyFont="1" applyFill="1" applyBorder="1" applyAlignment="1" applyProtection="1">
      <alignment horizontal="center" wrapText="1"/>
      <protection/>
    </xf>
    <xf numFmtId="0" fontId="12" fillId="10" borderId="0" xfId="0" applyFont="1" applyFill="1" applyBorder="1" applyAlignment="1" applyProtection="1">
      <alignment horizontal="center" wrapText="1"/>
      <protection/>
    </xf>
    <xf numFmtId="0" fontId="13" fillId="10" borderId="0" xfId="0" applyFont="1" applyFill="1" applyBorder="1" applyAlignment="1" applyProtection="1">
      <alignment horizontal="left" vertical="top" wrapText="1"/>
      <protection/>
    </xf>
    <xf numFmtId="0" fontId="12" fillId="33" borderId="70" xfId="0" applyFont="1" applyFill="1" applyBorder="1" applyAlignment="1" applyProtection="1">
      <alignment horizontal="left" vertical="top" wrapText="1"/>
      <protection/>
    </xf>
    <xf numFmtId="0" fontId="12" fillId="33" borderId="42" xfId="0" applyFont="1" applyFill="1" applyBorder="1" applyAlignment="1" applyProtection="1">
      <alignment horizontal="left" vertical="top" wrapText="1"/>
      <protection/>
    </xf>
    <xf numFmtId="0" fontId="12" fillId="33" borderId="70" xfId="0" applyFont="1" applyFill="1" applyBorder="1" applyAlignment="1" applyProtection="1">
      <alignment vertical="center" wrapText="1"/>
      <protection/>
    </xf>
    <xf numFmtId="0" fontId="12" fillId="33" borderId="42" xfId="0" applyFont="1" applyFill="1" applyBorder="1" applyAlignment="1" applyProtection="1">
      <alignment vertical="center" wrapText="1"/>
      <protection/>
    </xf>
    <xf numFmtId="0" fontId="110" fillId="10" borderId="0" xfId="0" applyFont="1" applyFill="1" applyAlignment="1">
      <alignment horizontal="left"/>
    </xf>
    <xf numFmtId="0" fontId="127" fillId="10" borderId="0" xfId="0" applyFont="1" applyFill="1" applyAlignment="1">
      <alignment horizontal="left"/>
    </xf>
    <xf numFmtId="0" fontId="13" fillId="33" borderId="27" xfId="0" applyFont="1" applyFill="1" applyBorder="1" applyAlignment="1" applyProtection="1">
      <alignment horizontal="center" vertical="top" wrapText="1"/>
      <protection/>
    </xf>
    <xf numFmtId="0" fontId="13" fillId="33" borderId="18" xfId="0" applyFont="1" applyFill="1" applyBorder="1" applyAlignment="1" applyProtection="1">
      <alignment horizontal="center" vertical="top" wrapText="1"/>
      <protection/>
    </xf>
    <xf numFmtId="0" fontId="12" fillId="33" borderId="70" xfId="0" applyFont="1" applyFill="1" applyBorder="1" applyAlignment="1" applyProtection="1">
      <alignment horizontal="left" vertical="center" wrapText="1"/>
      <protection/>
    </xf>
    <xf numFmtId="0" fontId="12" fillId="33" borderId="42" xfId="0" applyFont="1" applyFill="1" applyBorder="1" applyAlignment="1" applyProtection="1">
      <alignment horizontal="left" vertical="center" wrapText="1"/>
      <protection/>
    </xf>
    <xf numFmtId="0" fontId="12" fillId="33" borderId="45" xfId="0" applyFont="1" applyFill="1" applyBorder="1" applyAlignment="1" applyProtection="1">
      <alignment horizontal="left" vertical="top" wrapText="1"/>
      <protection/>
    </xf>
    <xf numFmtId="0" fontId="12" fillId="33" borderId="66" xfId="0" applyFont="1" applyFill="1" applyBorder="1" applyAlignment="1" applyProtection="1">
      <alignment horizontal="left" vertical="top" wrapText="1"/>
      <protection/>
    </xf>
    <xf numFmtId="0" fontId="12" fillId="33" borderId="51" xfId="0" applyFont="1" applyFill="1" applyBorder="1" applyAlignment="1" applyProtection="1">
      <alignment horizontal="left" vertical="top" wrapText="1"/>
      <protection/>
    </xf>
    <xf numFmtId="0" fontId="12" fillId="33" borderId="14" xfId="0" applyFont="1" applyFill="1" applyBorder="1" applyAlignment="1" applyProtection="1">
      <alignment horizontal="center" vertical="top" wrapText="1"/>
      <protection/>
    </xf>
    <xf numFmtId="0" fontId="12" fillId="33" borderId="37" xfId="0" applyFont="1" applyFill="1" applyBorder="1" applyAlignment="1" applyProtection="1">
      <alignment horizontal="center" vertical="top" wrapText="1"/>
      <protection/>
    </xf>
    <xf numFmtId="0" fontId="12" fillId="33" borderId="15" xfId="0" applyFont="1" applyFill="1" applyBorder="1" applyAlignment="1" applyProtection="1">
      <alignment horizontal="center" vertical="top" wrapText="1"/>
      <protection/>
    </xf>
    <xf numFmtId="0" fontId="12" fillId="33" borderId="34" xfId="0" applyFont="1" applyFill="1" applyBorder="1" applyAlignment="1" applyProtection="1">
      <alignment horizontal="center" vertical="top" wrapText="1"/>
      <protection/>
    </xf>
    <xf numFmtId="0" fontId="12" fillId="33" borderId="50" xfId="0" applyFont="1" applyFill="1" applyBorder="1" applyAlignment="1" applyProtection="1">
      <alignment horizontal="center" vertical="top" wrapText="1"/>
      <protection/>
    </xf>
    <xf numFmtId="0" fontId="12" fillId="33" borderId="17" xfId="0" applyFont="1" applyFill="1" applyBorder="1" applyAlignment="1" applyProtection="1">
      <alignment horizontal="center" vertical="top" wrapText="1"/>
      <protection/>
    </xf>
    <xf numFmtId="0" fontId="110" fillId="10" borderId="0" xfId="0" applyFont="1" applyFill="1" applyAlignment="1">
      <alignment horizontal="left" wrapText="1"/>
    </xf>
    <xf numFmtId="0" fontId="9" fillId="10" borderId="0" xfId="0" applyFont="1" applyFill="1" applyBorder="1" applyAlignment="1" applyProtection="1">
      <alignment horizontal="left" vertical="top" wrapText="1"/>
      <protection/>
    </xf>
    <xf numFmtId="0" fontId="12" fillId="10" borderId="0" xfId="0" applyFont="1" applyFill="1" applyBorder="1" applyAlignment="1" applyProtection="1">
      <alignment horizontal="left" vertical="top" wrapText="1"/>
      <protection/>
    </xf>
    <xf numFmtId="0" fontId="12" fillId="33" borderId="71" xfId="0" applyFont="1" applyFill="1" applyBorder="1" applyAlignment="1" applyProtection="1">
      <alignment horizontal="left" vertical="center" wrapText="1"/>
      <protection/>
    </xf>
    <xf numFmtId="0" fontId="12" fillId="33" borderId="59" xfId="0" applyFont="1" applyFill="1" applyBorder="1" applyAlignment="1" applyProtection="1">
      <alignment horizontal="left" vertical="center" wrapText="1"/>
      <protection/>
    </xf>
    <xf numFmtId="0" fontId="13" fillId="33" borderId="45" xfId="0" applyFont="1" applyFill="1" applyBorder="1" applyAlignment="1" applyProtection="1">
      <alignment horizontal="center"/>
      <protection/>
    </xf>
    <xf numFmtId="0" fontId="13" fillId="33" borderId="66" xfId="0" applyFont="1" applyFill="1" applyBorder="1" applyAlignment="1" applyProtection="1">
      <alignment horizontal="center"/>
      <protection/>
    </xf>
    <xf numFmtId="0" fontId="13" fillId="33" borderId="51" xfId="0" applyFont="1" applyFill="1" applyBorder="1" applyAlignment="1" applyProtection="1">
      <alignment horizontal="center"/>
      <protection/>
    </xf>
    <xf numFmtId="0" fontId="9" fillId="10" borderId="20" xfId="0" applyFont="1" applyFill="1" applyBorder="1" applyAlignment="1" applyProtection="1">
      <alignment horizontal="center" wrapText="1"/>
      <protection/>
    </xf>
    <xf numFmtId="0" fontId="110" fillId="0" borderId="31" xfId="0" applyFont="1" applyFill="1" applyBorder="1" applyAlignment="1" applyProtection="1">
      <alignment horizontal="left" vertical="center" wrapText="1"/>
      <protection/>
    </xf>
    <xf numFmtId="0" fontId="2" fillId="0" borderId="31" xfId="0" applyFont="1" applyFill="1" applyBorder="1" applyAlignment="1" applyProtection="1">
      <alignment horizontal="left" vertical="center" wrapText="1"/>
      <protection/>
    </xf>
    <xf numFmtId="0" fontId="106" fillId="0" borderId="31" xfId="0" applyFont="1" applyFill="1" applyBorder="1" applyAlignment="1" applyProtection="1">
      <alignment horizontal="left" vertical="center" wrapText="1"/>
      <protection/>
    </xf>
    <xf numFmtId="0" fontId="106" fillId="33" borderId="53" xfId="0" applyFont="1" applyFill="1" applyBorder="1" applyAlignment="1" applyProtection="1">
      <alignment horizontal="center" vertical="center" wrapText="1"/>
      <protection/>
    </xf>
    <xf numFmtId="0" fontId="106" fillId="33" borderId="41" xfId="0" applyFont="1" applyFill="1" applyBorder="1" applyAlignment="1" applyProtection="1">
      <alignment horizontal="left" vertical="center" wrapText="1"/>
      <protection/>
    </xf>
    <xf numFmtId="0" fontId="106" fillId="33" borderId="38" xfId="0" applyFont="1" applyFill="1" applyBorder="1" applyAlignment="1" applyProtection="1">
      <alignment horizontal="left" vertical="center" wrapText="1"/>
      <protection/>
    </xf>
    <xf numFmtId="0" fontId="106" fillId="33" borderId="30" xfId="0" applyFont="1" applyFill="1" applyBorder="1" applyAlignment="1" applyProtection="1">
      <alignment horizontal="left" vertical="center" wrapText="1"/>
      <protection/>
    </xf>
    <xf numFmtId="0" fontId="106" fillId="33" borderId="40" xfId="0" applyFont="1" applyFill="1" applyBorder="1" applyAlignment="1" applyProtection="1">
      <alignment horizontal="left" vertical="top" wrapText="1"/>
      <protection/>
    </xf>
    <xf numFmtId="0" fontId="106" fillId="33" borderId="53" xfId="0" applyFont="1" applyFill="1" applyBorder="1" applyAlignment="1" applyProtection="1">
      <alignment horizontal="left" vertical="top" wrapText="1"/>
      <protection/>
    </xf>
    <xf numFmtId="0" fontId="106" fillId="33" borderId="36" xfId="0" applyFont="1" applyFill="1" applyBorder="1" applyAlignment="1" applyProtection="1">
      <alignment horizontal="left" vertical="top" wrapText="1"/>
      <protection/>
    </xf>
    <xf numFmtId="0" fontId="120" fillId="33" borderId="40" xfId="0" applyFont="1" applyFill="1" applyBorder="1" applyAlignment="1" applyProtection="1">
      <alignment horizontal="center" vertical="center" wrapText="1"/>
      <protection/>
    </xf>
    <xf numFmtId="0" fontId="120" fillId="33" borderId="36" xfId="0" applyFont="1" applyFill="1" applyBorder="1" applyAlignment="1" applyProtection="1">
      <alignment horizontal="center" vertical="center" wrapText="1"/>
      <protection/>
    </xf>
    <xf numFmtId="0" fontId="127" fillId="10" borderId="0" xfId="0" applyFont="1" applyFill="1" applyBorder="1" applyAlignment="1" applyProtection="1">
      <alignment horizontal="center" vertical="center" wrapText="1"/>
      <protection/>
    </xf>
    <xf numFmtId="0" fontId="24" fillId="10" borderId="25" xfId="0" applyFont="1" applyFill="1" applyBorder="1" applyAlignment="1" applyProtection="1">
      <alignment horizontal="left" wrapText="1"/>
      <protection/>
    </xf>
    <xf numFmtId="0" fontId="2" fillId="10" borderId="25" xfId="0" applyFont="1" applyFill="1" applyBorder="1" applyAlignment="1" applyProtection="1">
      <alignment horizontal="left" wrapText="1"/>
      <protection/>
    </xf>
    <xf numFmtId="0" fontId="2" fillId="33" borderId="19"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2" fillId="33" borderId="21" xfId="0" applyFont="1" applyFill="1" applyBorder="1" applyAlignment="1" applyProtection="1">
      <alignment horizontal="center"/>
      <protection locked="0"/>
    </xf>
    <xf numFmtId="0" fontId="135" fillId="33" borderId="45" xfId="53" applyFont="1" applyFill="1" applyBorder="1" applyAlignment="1" applyProtection="1">
      <alignment horizontal="center"/>
      <protection locked="0"/>
    </xf>
    <xf numFmtId="0" fontId="2" fillId="33" borderId="66" xfId="0" applyFont="1" applyFill="1" applyBorder="1" applyAlignment="1" applyProtection="1">
      <alignment horizontal="center"/>
      <protection locked="0"/>
    </xf>
    <xf numFmtId="0" fontId="2" fillId="33" borderId="51" xfId="0" applyFont="1" applyFill="1" applyBorder="1" applyAlignment="1" applyProtection="1">
      <alignment horizontal="center"/>
      <protection locked="0"/>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protection/>
    </xf>
    <xf numFmtId="0" fontId="12" fillId="0" borderId="19" xfId="0" applyFont="1" applyFill="1" applyBorder="1" applyAlignment="1" applyProtection="1">
      <alignment horizontal="left" vertical="center" wrapText="1"/>
      <protection/>
    </xf>
    <xf numFmtId="0" fontId="12" fillId="0" borderId="20" xfId="0" applyFont="1" applyFill="1" applyBorder="1" applyAlignment="1" applyProtection="1">
      <alignment horizontal="left" vertical="center" wrapText="1"/>
      <protection/>
    </xf>
    <xf numFmtId="0" fontId="12" fillId="0" borderId="21"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23" xfId="0" applyFont="1" applyFill="1" applyBorder="1" applyAlignment="1" applyProtection="1">
      <alignment horizontal="left" vertical="center" wrapText="1"/>
      <protection/>
    </xf>
    <xf numFmtId="0" fontId="12" fillId="0" borderId="24" xfId="0" applyFont="1" applyFill="1" applyBorder="1" applyAlignment="1" applyProtection="1">
      <alignment horizontal="left" vertical="center" wrapText="1"/>
      <protection/>
    </xf>
    <xf numFmtId="0" fontId="12" fillId="0" borderId="25" xfId="0" applyFont="1" applyFill="1" applyBorder="1" applyAlignment="1" applyProtection="1">
      <alignment horizontal="left" vertical="center" wrapText="1"/>
      <protection/>
    </xf>
    <xf numFmtId="0" fontId="12" fillId="0" borderId="26" xfId="0" applyFont="1" applyFill="1" applyBorder="1" applyAlignment="1" applyProtection="1">
      <alignment horizontal="left" vertical="center" wrapText="1"/>
      <protection/>
    </xf>
    <xf numFmtId="0" fontId="12" fillId="33" borderId="65" xfId="0" applyFont="1" applyFill="1" applyBorder="1" applyAlignment="1" applyProtection="1">
      <alignment horizontal="left" vertical="top" wrapText="1"/>
      <protection/>
    </xf>
    <xf numFmtId="0" fontId="12" fillId="33" borderId="56" xfId="0" applyFont="1" applyFill="1" applyBorder="1" applyAlignment="1" applyProtection="1">
      <alignment horizontal="left" vertical="top" wrapText="1"/>
      <protection/>
    </xf>
    <xf numFmtId="0" fontId="12" fillId="33" borderId="55" xfId="0" applyFont="1" applyFill="1" applyBorder="1" applyAlignment="1" applyProtection="1">
      <alignment horizontal="left" vertical="top" wrapText="1"/>
      <protection/>
    </xf>
    <xf numFmtId="0" fontId="12" fillId="33" borderId="62" xfId="0" applyNumberFormat="1" applyFont="1" applyFill="1" applyBorder="1" applyAlignment="1" applyProtection="1">
      <alignment horizontal="left" vertical="top" wrapText="1"/>
      <protection/>
    </xf>
    <xf numFmtId="0" fontId="12" fillId="33" borderId="48" xfId="0" applyNumberFormat="1" applyFont="1" applyFill="1" applyBorder="1" applyAlignment="1" applyProtection="1">
      <alignment horizontal="left" vertical="top" wrapText="1"/>
      <protection/>
    </xf>
    <xf numFmtId="0" fontId="12" fillId="33" borderId="72" xfId="0" applyNumberFormat="1" applyFont="1" applyFill="1" applyBorder="1" applyAlignment="1" applyProtection="1">
      <alignment horizontal="left" vertical="top" wrapText="1"/>
      <protection/>
    </xf>
    <xf numFmtId="0" fontId="12" fillId="0" borderId="39" xfId="0" applyNumberFormat="1" applyFont="1" applyFill="1" applyBorder="1" applyAlignment="1" applyProtection="1">
      <alignment horizontal="left" vertical="top" wrapText="1"/>
      <protection/>
    </xf>
    <xf numFmtId="0" fontId="12" fillId="0" borderId="73" xfId="0" applyNumberFormat="1" applyFont="1" applyFill="1" applyBorder="1" applyAlignment="1" applyProtection="1">
      <alignment horizontal="left" vertical="top" wrapText="1"/>
      <protection/>
    </xf>
    <xf numFmtId="0" fontId="12" fillId="0" borderId="47" xfId="0" applyNumberFormat="1" applyFont="1" applyFill="1" applyBorder="1" applyAlignment="1" applyProtection="1">
      <alignment horizontal="left" vertical="top" wrapText="1"/>
      <protection/>
    </xf>
    <xf numFmtId="0" fontId="106" fillId="33" borderId="65" xfId="0" applyFont="1" applyFill="1" applyBorder="1" applyAlignment="1">
      <alignment horizontal="center" vertical="center"/>
    </xf>
    <xf numFmtId="0" fontId="106" fillId="33" borderId="56" xfId="0" applyFont="1" applyFill="1" applyBorder="1" applyAlignment="1">
      <alignment horizontal="center" vertical="center"/>
    </xf>
    <xf numFmtId="0" fontId="106" fillId="33" borderId="55" xfId="0" applyFont="1" applyFill="1" applyBorder="1" applyAlignment="1">
      <alignment horizontal="center" vertical="center"/>
    </xf>
    <xf numFmtId="0" fontId="98" fillId="33" borderId="66" xfId="53" applyFill="1" applyBorder="1" applyAlignment="1" applyProtection="1">
      <alignment horizontal="center"/>
      <protection locked="0"/>
    </xf>
    <xf numFmtId="0" fontId="19" fillId="10" borderId="0" xfId="0" applyFont="1" applyFill="1" applyBorder="1" applyAlignment="1" applyProtection="1">
      <alignment horizontal="center" vertical="center" wrapText="1"/>
      <protection/>
    </xf>
    <xf numFmtId="0" fontId="106" fillId="0" borderId="0" xfId="0" applyFont="1" applyFill="1" applyBorder="1" applyAlignment="1" applyProtection="1">
      <alignment horizontal="left" vertical="center" wrapText="1"/>
      <protection/>
    </xf>
    <xf numFmtId="0" fontId="106" fillId="0" borderId="25" xfId="0" applyFont="1" applyFill="1" applyBorder="1" applyAlignment="1" applyProtection="1">
      <alignment horizontal="left" vertical="center" wrapText="1"/>
      <protection/>
    </xf>
    <xf numFmtId="0" fontId="12" fillId="33" borderId="74" xfId="0" applyFont="1" applyFill="1" applyBorder="1" applyAlignment="1" applyProtection="1">
      <alignment horizontal="left" vertical="center" wrapText="1"/>
      <protection/>
    </xf>
    <xf numFmtId="0" fontId="12" fillId="33" borderId="38" xfId="0" applyFont="1" applyFill="1" applyBorder="1" applyAlignment="1" applyProtection="1">
      <alignment horizontal="left" vertical="center" wrapText="1"/>
      <protection/>
    </xf>
    <xf numFmtId="0" fontId="12" fillId="33" borderId="75" xfId="0" applyFont="1" applyFill="1" applyBorder="1" applyAlignment="1" applyProtection="1">
      <alignment horizontal="left" vertical="center" wrapText="1"/>
      <protection/>
    </xf>
    <xf numFmtId="0" fontId="12" fillId="33" borderId="76" xfId="0" applyFont="1" applyFill="1" applyBorder="1" applyAlignment="1" applyProtection="1">
      <alignment horizontal="left" vertical="center" wrapText="1"/>
      <protection/>
    </xf>
    <xf numFmtId="0" fontId="12" fillId="33" borderId="61" xfId="0" applyFont="1" applyFill="1" applyBorder="1" applyAlignment="1" applyProtection="1">
      <alignment horizontal="left" vertical="center" wrapText="1"/>
      <protection/>
    </xf>
    <xf numFmtId="0" fontId="106" fillId="0" borderId="69" xfId="0" applyFont="1" applyFill="1" applyBorder="1" applyAlignment="1" applyProtection="1">
      <alignment horizontal="center" vertical="center" wrapText="1"/>
      <protection/>
    </xf>
    <xf numFmtId="0" fontId="106" fillId="0" borderId="17" xfId="0" applyFont="1" applyFill="1" applyBorder="1" applyAlignment="1" applyProtection="1">
      <alignment horizontal="center" vertical="center" wrapText="1"/>
      <protection/>
    </xf>
    <xf numFmtId="0" fontId="106" fillId="0" borderId="71" xfId="0" applyFont="1" applyFill="1" applyBorder="1" applyAlignment="1" applyProtection="1">
      <alignment horizontal="left" vertical="center" wrapText="1"/>
      <protection/>
    </xf>
    <xf numFmtId="0" fontId="106" fillId="0" borderId="74" xfId="0" applyFont="1" applyFill="1" applyBorder="1" applyAlignment="1" applyProtection="1">
      <alignment horizontal="left" vertical="center" wrapText="1"/>
      <protection/>
    </xf>
    <xf numFmtId="0" fontId="106" fillId="0" borderId="35" xfId="0" applyFont="1" applyFill="1" applyBorder="1" applyAlignment="1" applyProtection="1">
      <alignment horizontal="left" vertical="center" wrapText="1"/>
      <protection/>
    </xf>
    <xf numFmtId="0" fontId="106" fillId="0" borderId="58" xfId="0" applyFont="1" applyFill="1" applyBorder="1" applyAlignment="1" applyProtection="1">
      <alignment horizontal="left" vertical="center" wrapText="1"/>
      <protection/>
    </xf>
    <xf numFmtId="0" fontId="106" fillId="0" borderId="59" xfId="0" applyFont="1" applyFill="1" applyBorder="1" applyAlignment="1" applyProtection="1">
      <alignment horizontal="left" vertical="center" wrapText="1"/>
      <protection/>
    </xf>
    <xf numFmtId="0" fontId="106" fillId="0" borderId="15" xfId="0" applyFont="1" applyBorder="1" applyAlignment="1">
      <alignment horizontal="center" vertical="center" wrapText="1"/>
    </xf>
    <xf numFmtId="0" fontId="106" fillId="0" borderId="31" xfId="0" applyFont="1" applyBorder="1" applyAlignment="1">
      <alignment horizontal="center" vertical="center" wrapText="1"/>
    </xf>
    <xf numFmtId="0" fontId="106" fillId="33" borderId="15" xfId="0" applyFont="1" applyFill="1" applyBorder="1" applyAlignment="1" applyProtection="1">
      <alignment horizontal="left" vertical="top" wrapText="1"/>
      <protection/>
    </xf>
    <xf numFmtId="0" fontId="106" fillId="33" borderId="31" xfId="0" applyFont="1" applyFill="1" applyBorder="1" applyAlignment="1" applyProtection="1">
      <alignment horizontal="left" vertical="top" wrapText="1"/>
      <protection/>
    </xf>
    <xf numFmtId="0" fontId="106" fillId="33" borderId="31" xfId="0" applyFont="1" applyFill="1" applyBorder="1" applyAlignment="1" applyProtection="1">
      <alignment horizontal="center" vertical="center" wrapText="1"/>
      <protection/>
    </xf>
    <xf numFmtId="0" fontId="106" fillId="33" borderId="34" xfId="0" applyFont="1" applyFill="1" applyBorder="1" applyAlignment="1" applyProtection="1">
      <alignment horizontal="center" vertical="center" wrapText="1"/>
      <protection/>
    </xf>
    <xf numFmtId="0" fontId="106" fillId="0" borderId="70" xfId="0" applyFont="1" applyFill="1" applyBorder="1" applyAlignment="1" applyProtection="1">
      <alignment horizontal="left" vertical="center" wrapText="1"/>
      <protection/>
    </xf>
    <xf numFmtId="0" fontId="106" fillId="0" borderId="38" xfId="0" applyFont="1" applyFill="1" applyBorder="1" applyAlignment="1" applyProtection="1">
      <alignment horizontal="left" vertical="center" wrapText="1"/>
      <protection/>
    </xf>
    <xf numFmtId="0" fontId="106" fillId="0" borderId="30" xfId="0" applyFont="1" applyFill="1" applyBorder="1" applyAlignment="1" applyProtection="1">
      <alignment horizontal="left" vertical="center" wrapText="1"/>
      <protection/>
    </xf>
    <xf numFmtId="0" fontId="106" fillId="0" borderId="31" xfId="0" applyFont="1" applyFill="1" applyBorder="1" applyAlignment="1" applyProtection="1">
      <alignment horizontal="center" vertical="center" wrapText="1"/>
      <protection/>
    </xf>
    <xf numFmtId="0" fontId="106" fillId="0" borderId="34" xfId="0" applyFont="1" applyFill="1" applyBorder="1" applyAlignment="1" applyProtection="1">
      <alignment horizontal="center" vertical="center" wrapText="1"/>
      <protection/>
    </xf>
    <xf numFmtId="0" fontId="106" fillId="33" borderId="46" xfId="0" applyFont="1" applyFill="1" applyBorder="1" applyAlignment="1" applyProtection="1">
      <alignment horizontal="center" vertical="center" wrapText="1"/>
      <protection/>
    </xf>
    <xf numFmtId="0" fontId="106" fillId="33" borderId="33" xfId="0" applyFont="1" applyFill="1" applyBorder="1" applyAlignment="1" applyProtection="1">
      <alignment horizontal="center" vertical="center" wrapText="1"/>
      <protection/>
    </xf>
    <xf numFmtId="0" fontId="110" fillId="33" borderId="46" xfId="0" applyFont="1" applyFill="1" applyBorder="1" applyAlignment="1" applyProtection="1">
      <alignment horizontal="left" vertical="top" wrapText="1"/>
      <protection/>
    </xf>
    <xf numFmtId="0" fontId="106" fillId="33" borderId="33" xfId="0" applyFont="1" applyFill="1" applyBorder="1" applyAlignment="1" applyProtection="1">
      <alignment horizontal="left" vertical="top" wrapText="1"/>
      <protection/>
    </xf>
    <xf numFmtId="0" fontId="106" fillId="33" borderId="32" xfId="0" applyFont="1" applyFill="1" applyBorder="1" applyAlignment="1" applyProtection="1">
      <alignment horizontal="center" vertical="center" wrapText="1"/>
      <protection/>
    </xf>
    <xf numFmtId="0" fontId="106" fillId="33" borderId="46" xfId="0" applyFont="1" applyFill="1" applyBorder="1" applyAlignment="1" applyProtection="1">
      <alignment horizontal="left" vertical="top" wrapText="1"/>
      <protection/>
    </xf>
    <xf numFmtId="0" fontId="106" fillId="33" borderId="58" xfId="0" applyFont="1" applyFill="1" applyBorder="1" applyAlignment="1" applyProtection="1">
      <alignment horizontal="left" vertical="center" wrapText="1"/>
      <protection/>
    </xf>
    <xf numFmtId="0" fontId="106" fillId="33" borderId="59" xfId="0" applyFont="1" applyFill="1" applyBorder="1" applyAlignment="1" applyProtection="1">
      <alignment horizontal="left" vertical="center" wrapText="1"/>
      <protection/>
    </xf>
    <xf numFmtId="0" fontId="106" fillId="33" borderId="50" xfId="0" applyFont="1" applyFill="1" applyBorder="1" applyAlignment="1" applyProtection="1">
      <alignment horizontal="center" vertical="center" wrapText="1"/>
      <protection/>
    </xf>
    <xf numFmtId="0" fontId="106" fillId="33" borderId="69" xfId="0" applyFont="1" applyFill="1" applyBorder="1" applyAlignment="1" applyProtection="1">
      <alignment horizontal="center" vertical="center" wrapText="1"/>
      <protection/>
    </xf>
    <xf numFmtId="0" fontId="106" fillId="33" borderId="50" xfId="0" applyFont="1" applyFill="1" applyBorder="1" applyAlignment="1" applyProtection="1">
      <alignment horizontal="left" vertical="top" wrapText="1"/>
      <protection/>
    </xf>
    <xf numFmtId="0" fontId="106" fillId="33" borderId="69" xfId="0" applyFont="1" applyFill="1" applyBorder="1" applyAlignment="1" applyProtection="1">
      <alignment horizontal="left" vertical="top" wrapText="1"/>
      <protection/>
    </xf>
    <xf numFmtId="0" fontId="106" fillId="0" borderId="75" xfId="0" applyFont="1" applyFill="1" applyBorder="1" applyAlignment="1" applyProtection="1">
      <alignment vertical="center" wrapText="1"/>
      <protection/>
    </xf>
    <xf numFmtId="0" fontId="106" fillId="0" borderId="76" xfId="0" applyFont="1" applyFill="1" applyBorder="1" applyAlignment="1" applyProtection="1">
      <alignment vertical="center" wrapText="1"/>
      <protection/>
    </xf>
    <xf numFmtId="0" fontId="106" fillId="0" borderId="49" xfId="0" applyFont="1" applyFill="1" applyBorder="1" applyAlignment="1" applyProtection="1">
      <alignment vertical="center" wrapText="1"/>
      <protection/>
    </xf>
    <xf numFmtId="0" fontId="106" fillId="33" borderId="77" xfId="0" applyFont="1" applyFill="1" applyBorder="1" applyAlignment="1" applyProtection="1">
      <alignment horizontal="left" vertical="center" wrapText="1"/>
      <protection/>
    </xf>
    <xf numFmtId="0" fontId="106" fillId="33" borderId="78" xfId="0" applyFont="1" applyFill="1" applyBorder="1" applyAlignment="1" applyProtection="1">
      <alignment horizontal="left" vertical="center" wrapText="1"/>
      <protection/>
    </xf>
    <xf numFmtId="0" fontId="106" fillId="33" borderId="17" xfId="0" applyFont="1" applyFill="1" applyBorder="1" applyAlignment="1" applyProtection="1">
      <alignment horizontal="center" vertical="center" wrapText="1"/>
      <protection/>
    </xf>
    <xf numFmtId="0" fontId="106" fillId="33" borderId="75" xfId="0" applyFont="1" applyFill="1" applyBorder="1" applyAlignment="1" applyProtection="1">
      <alignment vertical="top" wrapText="1"/>
      <protection/>
    </xf>
    <xf numFmtId="0" fontId="106" fillId="33" borderId="76" xfId="0" applyFont="1" applyFill="1" applyBorder="1" applyAlignment="1" applyProtection="1">
      <alignment vertical="top" wrapText="1"/>
      <protection/>
    </xf>
    <xf numFmtId="0" fontId="106" fillId="33" borderId="49" xfId="0" applyFont="1" applyFill="1" applyBorder="1" applyAlignment="1" applyProtection="1">
      <alignment vertical="top" wrapText="1"/>
      <protection/>
    </xf>
    <xf numFmtId="0" fontId="106" fillId="33" borderId="27" xfId="0" applyFont="1" applyFill="1" applyBorder="1" applyAlignment="1" applyProtection="1">
      <alignment horizontal="left" vertical="center" wrapText="1"/>
      <protection/>
    </xf>
    <xf numFmtId="0" fontId="106" fillId="33" borderId="57" xfId="0" applyFont="1" applyFill="1" applyBorder="1" applyAlignment="1" applyProtection="1">
      <alignment horizontal="left" vertical="center" wrapText="1"/>
      <protection/>
    </xf>
    <xf numFmtId="0" fontId="106" fillId="33" borderId="18" xfId="0" applyFont="1" applyFill="1" applyBorder="1" applyAlignment="1" applyProtection="1">
      <alignment horizontal="left" vertical="center" wrapText="1"/>
      <protection/>
    </xf>
    <xf numFmtId="0" fontId="106" fillId="33" borderId="27" xfId="0" applyFont="1" applyFill="1" applyBorder="1" applyAlignment="1" applyProtection="1">
      <alignment horizontal="center" vertical="center" wrapText="1"/>
      <protection/>
    </xf>
    <xf numFmtId="0" fontId="106" fillId="33" borderId="57" xfId="0" applyFont="1" applyFill="1" applyBorder="1" applyAlignment="1" applyProtection="1">
      <alignment horizontal="center" vertical="center" wrapText="1"/>
      <protection/>
    </xf>
    <xf numFmtId="0" fontId="106" fillId="33" borderId="27" xfId="0" applyFont="1" applyFill="1" applyBorder="1" applyAlignment="1" applyProtection="1">
      <alignment horizontal="left" vertical="top" wrapText="1"/>
      <protection/>
    </xf>
    <xf numFmtId="0" fontId="106" fillId="33" borderId="57" xfId="0" applyFont="1" applyFill="1" applyBorder="1" applyAlignment="1" applyProtection="1">
      <alignment horizontal="left" vertical="top" wrapText="1"/>
      <protection/>
    </xf>
    <xf numFmtId="0" fontId="106" fillId="33" borderId="18" xfId="0" applyFont="1" applyFill="1" applyBorder="1" applyAlignment="1" applyProtection="1">
      <alignment horizontal="center" vertical="center" wrapText="1"/>
      <protection/>
    </xf>
    <xf numFmtId="0" fontId="106" fillId="33" borderId="46" xfId="0" applyFont="1" applyFill="1" applyBorder="1" applyAlignment="1" applyProtection="1">
      <alignment vertical="center" wrapText="1"/>
      <protection/>
    </xf>
    <xf numFmtId="0" fontId="106" fillId="33" borderId="15" xfId="0" applyFont="1" applyFill="1" applyBorder="1" applyAlignment="1" applyProtection="1">
      <alignment vertical="center" wrapText="1"/>
      <protection/>
    </xf>
    <xf numFmtId="0" fontId="106" fillId="33" borderId="50" xfId="0" applyFont="1" applyFill="1" applyBorder="1" applyAlignment="1" applyProtection="1">
      <alignment vertical="center" wrapText="1"/>
      <protection/>
    </xf>
    <xf numFmtId="0" fontId="106" fillId="33" borderId="51" xfId="0" applyFont="1" applyFill="1" applyBorder="1" applyAlignment="1" applyProtection="1">
      <alignment horizontal="left" vertical="center" wrapText="1"/>
      <protection/>
    </xf>
    <xf numFmtId="0" fontId="106" fillId="0" borderId="77" xfId="0" applyFont="1" applyFill="1" applyBorder="1" applyAlignment="1" applyProtection="1">
      <alignment horizontal="left" vertical="center" wrapText="1"/>
      <protection/>
    </xf>
    <xf numFmtId="0" fontId="106" fillId="0" borderId="51" xfId="0" applyFont="1" applyFill="1" applyBorder="1" applyAlignment="1" applyProtection="1">
      <alignment horizontal="left" vertical="center" wrapText="1"/>
      <protection/>
    </xf>
    <xf numFmtId="0" fontId="106" fillId="0" borderId="66" xfId="0" applyFont="1" applyFill="1" applyBorder="1" applyAlignment="1" applyProtection="1">
      <alignment horizontal="left" vertical="center" wrapText="1"/>
      <protection/>
    </xf>
    <xf numFmtId="0" fontId="106" fillId="0" borderId="78" xfId="0" applyFont="1" applyFill="1" applyBorder="1" applyAlignment="1" applyProtection="1">
      <alignment horizontal="left" vertical="center" wrapText="1"/>
      <protection/>
    </xf>
    <xf numFmtId="0" fontId="106" fillId="0" borderId="33" xfId="0" applyFont="1" applyFill="1" applyBorder="1" applyAlignment="1" applyProtection="1">
      <alignment horizontal="left" vertical="center" wrapText="1"/>
      <protection/>
    </xf>
    <xf numFmtId="0" fontId="106" fillId="0" borderId="32" xfId="0" applyFont="1" applyFill="1" applyBorder="1" applyAlignment="1" applyProtection="1">
      <alignment horizontal="left" vertical="center" wrapText="1"/>
      <protection/>
    </xf>
    <xf numFmtId="0" fontId="106" fillId="33" borderId="48" xfId="0" applyFont="1" applyFill="1" applyBorder="1" applyAlignment="1" applyProtection="1">
      <alignment horizontal="left" vertical="center" wrapText="1"/>
      <protection/>
    </xf>
    <xf numFmtId="0" fontId="106" fillId="33" borderId="53" xfId="0" applyFont="1" applyFill="1" applyBorder="1" applyAlignment="1" applyProtection="1">
      <alignment horizontal="left" vertical="center" wrapText="1"/>
      <protection/>
    </xf>
    <xf numFmtId="0" fontId="106" fillId="33" borderId="68" xfId="0" applyFont="1" applyFill="1" applyBorder="1" applyAlignment="1" applyProtection="1">
      <alignment horizontal="left" vertical="center" wrapText="1"/>
      <protection/>
    </xf>
    <xf numFmtId="0" fontId="106" fillId="33" borderId="20" xfId="0" applyFont="1" applyFill="1" applyBorder="1" applyAlignment="1" applyProtection="1">
      <alignment horizontal="left" vertical="top" wrapText="1"/>
      <protection/>
    </xf>
    <xf numFmtId="0" fontId="106" fillId="33" borderId="79" xfId="0" applyFont="1" applyFill="1" applyBorder="1" applyAlignment="1" applyProtection="1">
      <alignment horizontal="left" vertical="top" wrapText="1"/>
      <protection/>
    </xf>
    <xf numFmtId="0" fontId="106" fillId="33" borderId="25" xfId="0" applyFont="1" applyFill="1" applyBorder="1" applyAlignment="1" applyProtection="1">
      <alignment horizontal="left" vertical="top" wrapText="1"/>
      <protection/>
    </xf>
    <xf numFmtId="0" fontId="106" fillId="33" borderId="80" xfId="0" applyFont="1" applyFill="1" applyBorder="1" applyAlignment="1" applyProtection="1">
      <alignment horizontal="left" vertical="top" wrapText="1"/>
      <protection/>
    </xf>
    <xf numFmtId="0" fontId="106" fillId="0" borderId="45" xfId="0" applyFont="1" applyFill="1" applyBorder="1" applyAlignment="1" applyProtection="1">
      <alignment horizontal="left" vertical="center" wrapText="1"/>
      <protection/>
    </xf>
    <xf numFmtId="0" fontId="106" fillId="0" borderId="19" xfId="0" applyFont="1" applyFill="1" applyBorder="1" applyAlignment="1" applyProtection="1">
      <alignment horizontal="left" vertical="center" wrapText="1"/>
      <protection/>
    </xf>
    <xf numFmtId="0" fontId="106" fillId="0" borderId="20" xfId="0" applyFont="1" applyFill="1" applyBorder="1" applyAlignment="1" applyProtection="1">
      <alignment horizontal="left" vertical="center" wrapText="1"/>
      <protection/>
    </xf>
    <xf numFmtId="0" fontId="106" fillId="0" borderId="79" xfId="0" applyFont="1" applyFill="1" applyBorder="1" applyAlignment="1" applyProtection="1">
      <alignment horizontal="left" vertical="center" wrapText="1"/>
      <protection/>
    </xf>
    <xf numFmtId="0" fontId="106" fillId="0" borderId="22" xfId="0" applyFont="1" applyFill="1" applyBorder="1" applyAlignment="1" applyProtection="1">
      <alignment horizontal="left" vertical="center" wrapText="1"/>
      <protection/>
    </xf>
    <xf numFmtId="0" fontId="106" fillId="0" borderId="54" xfId="0" applyFont="1" applyFill="1" applyBorder="1" applyAlignment="1" applyProtection="1">
      <alignment horizontal="left" vertical="center" wrapText="1"/>
      <protection/>
    </xf>
    <xf numFmtId="0" fontId="106" fillId="0" borderId="24" xfId="0" applyFont="1" applyFill="1" applyBorder="1" applyAlignment="1" applyProtection="1">
      <alignment horizontal="left" vertical="center" wrapText="1"/>
      <protection/>
    </xf>
    <xf numFmtId="0" fontId="106" fillId="0" borderId="80" xfId="0" applyFont="1" applyFill="1" applyBorder="1" applyAlignment="1" applyProtection="1">
      <alignment horizontal="left" vertical="center" wrapText="1"/>
      <protection/>
    </xf>
    <xf numFmtId="0" fontId="106" fillId="33" borderId="45" xfId="0" applyFont="1" applyFill="1" applyBorder="1" applyAlignment="1" applyProtection="1">
      <alignment horizontal="left" vertical="center" wrapText="1"/>
      <protection/>
    </xf>
    <xf numFmtId="0" fontId="106" fillId="33" borderId="66" xfId="0" applyFont="1" applyFill="1" applyBorder="1" applyAlignment="1" applyProtection="1">
      <alignment horizontal="left" vertical="center" wrapText="1"/>
      <protection/>
    </xf>
    <xf numFmtId="0" fontId="106" fillId="33" borderId="33" xfId="0" applyFont="1" applyFill="1" applyBorder="1" applyAlignment="1" applyProtection="1">
      <alignment horizontal="left" vertical="center" wrapText="1"/>
      <protection/>
    </xf>
    <xf numFmtId="0" fontId="106" fillId="33" borderId="32" xfId="0" applyFont="1" applyFill="1" applyBorder="1" applyAlignment="1" applyProtection="1">
      <alignment horizontal="left" vertical="center" wrapText="1"/>
      <protection/>
    </xf>
    <xf numFmtId="0" fontId="106" fillId="0" borderId="59" xfId="0" applyFont="1" applyBorder="1" applyAlignment="1">
      <alignment horizontal="left" vertical="center" wrapText="1"/>
    </xf>
    <xf numFmtId="0" fontId="106" fillId="0" borderId="42" xfId="0" applyFont="1" applyBorder="1" applyAlignment="1">
      <alignment horizontal="left" vertical="center" wrapText="1"/>
    </xf>
    <xf numFmtId="0" fontId="106" fillId="0" borderId="61" xfId="0" applyFont="1" applyBorder="1" applyAlignment="1">
      <alignment horizontal="left" vertical="center" wrapText="1"/>
    </xf>
    <xf numFmtId="0" fontId="106" fillId="33" borderId="15" xfId="0" applyFont="1" applyFill="1" applyBorder="1" applyAlignment="1" applyProtection="1">
      <alignment horizontal="center" vertical="center" wrapText="1"/>
      <protection/>
    </xf>
    <xf numFmtId="0" fontId="106" fillId="33" borderId="31" xfId="0" applyFont="1" applyFill="1" applyBorder="1" applyAlignment="1" applyProtection="1">
      <alignment horizontal="left" vertical="center" wrapText="1"/>
      <protection/>
    </xf>
    <xf numFmtId="0" fontId="106" fillId="33" borderId="34" xfId="0" applyFont="1" applyFill="1" applyBorder="1" applyAlignment="1" applyProtection="1">
      <alignment horizontal="left" vertical="center" wrapText="1"/>
      <protection/>
    </xf>
    <xf numFmtId="0" fontId="106" fillId="0" borderId="34" xfId="0" applyFont="1" applyFill="1" applyBorder="1" applyAlignment="1" applyProtection="1">
      <alignment horizontal="left" vertical="center" wrapText="1"/>
      <protection/>
    </xf>
    <xf numFmtId="0" fontId="106" fillId="33" borderId="81" xfId="0" applyFont="1" applyFill="1" applyBorder="1" applyAlignment="1" applyProtection="1">
      <alignment horizontal="center" vertical="center" wrapText="1"/>
      <protection/>
    </xf>
    <xf numFmtId="0" fontId="106" fillId="33" borderId="21" xfId="0" applyFont="1" applyFill="1" applyBorder="1" applyAlignment="1" applyProtection="1">
      <alignment horizontal="center" vertical="center" wrapText="1"/>
      <protection/>
    </xf>
    <xf numFmtId="0" fontId="106" fillId="33" borderId="82" xfId="0" applyFont="1" applyFill="1" applyBorder="1" applyAlignment="1" applyProtection="1">
      <alignment horizontal="center" vertical="center" wrapText="1"/>
      <protection/>
    </xf>
    <xf numFmtId="0" fontId="106" fillId="33" borderId="26" xfId="0" applyFont="1" applyFill="1" applyBorder="1" applyAlignment="1" applyProtection="1">
      <alignment horizontal="center" vertical="center" wrapText="1"/>
      <protection/>
    </xf>
    <xf numFmtId="0" fontId="106" fillId="0" borderId="81" xfId="0" applyFont="1" applyFill="1" applyBorder="1" applyAlignment="1" applyProtection="1">
      <alignment horizontal="center" vertical="center" wrapText="1"/>
      <protection/>
    </xf>
    <xf numFmtId="0" fontId="106" fillId="0" borderId="21" xfId="0" applyFont="1" applyFill="1" applyBorder="1" applyAlignment="1" applyProtection="1">
      <alignment horizontal="center" vertical="center" wrapText="1"/>
      <protection/>
    </xf>
    <xf numFmtId="0" fontId="106" fillId="0" borderId="82" xfId="0" applyFont="1" applyFill="1" applyBorder="1" applyAlignment="1" applyProtection="1">
      <alignment horizontal="center" vertical="center" wrapText="1"/>
      <protection/>
    </xf>
    <xf numFmtId="0" fontId="106" fillId="0" borderId="26" xfId="0" applyFont="1" applyFill="1" applyBorder="1" applyAlignment="1" applyProtection="1">
      <alignment horizontal="center" vertical="center" wrapText="1"/>
      <protection/>
    </xf>
    <xf numFmtId="0" fontId="106" fillId="0" borderId="59" xfId="0" applyFont="1" applyBorder="1" applyAlignment="1">
      <alignment horizontal="center" vertical="center" wrapText="1"/>
    </xf>
    <xf numFmtId="0" fontId="106" fillId="0" borderId="61" xfId="0" applyFont="1" applyBorder="1" applyAlignment="1">
      <alignment horizontal="center" vertical="center" wrapText="1"/>
    </xf>
    <xf numFmtId="0" fontId="106" fillId="33" borderId="19" xfId="0" applyFont="1" applyFill="1" applyBorder="1" applyAlignment="1" applyProtection="1">
      <alignment horizontal="left" vertical="center" wrapText="1"/>
      <protection/>
    </xf>
    <xf numFmtId="0" fontId="106" fillId="33" borderId="20" xfId="0" applyFont="1" applyFill="1" applyBorder="1" applyAlignment="1" applyProtection="1">
      <alignment horizontal="left" vertical="center" wrapText="1"/>
      <protection/>
    </xf>
    <xf numFmtId="0" fontId="106" fillId="33" borderId="21" xfId="0" applyFont="1" applyFill="1" applyBorder="1" applyAlignment="1" applyProtection="1">
      <alignment horizontal="left" vertical="center" wrapText="1"/>
      <protection/>
    </xf>
    <xf numFmtId="0" fontId="106" fillId="33" borderId="22" xfId="0" applyFont="1" applyFill="1" applyBorder="1" applyAlignment="1" applyProtection="1">
      <alignment horizontal="left" vertical="center" wrapText="1"/>
      <protection/>
    </xf>
    <xf numFmtId="0" fontId="106" fillId="33" borderId="0" xfId="0" applyFont="1" applyFill="1" applyBorder="1" applyAlignment="1" applyProtection="1">
      <alignment horizontal="left" vertical="center" wrapText="1"/>
      <protection/>
    </xf>
    <xf numFmtId="0" fontId="106" fillId="33" borderId="23" xfId="0" applyFont="1" applyFill="1" applyBorder="1" applyAlignment="1" applyProtection="1">
      <alignment horizontal="left" vertical="center" wrapText="1"/>
      <protection/>
    </xf>
    <xf numFmtId="0" fontId="106" fillId="33" borderId="24" xfId="0" applyFont="1" applyFill="1" applyBorder="1" applyAlignment="1" applyProtection="1">
      <alignment horizontal="left" vertical="center" wrapText="1"/>
      <protection/>
    </xf>
    <xf numFmtId="0" fontId="106" fillId="33" borderId="25" xfId="0" applyFont="1" applyFill="1" applyBorder="1" applyAlignment="1" applyProtection="1">
      <alignment horizontal="left" vertical="center" wrapText="1"/>
      <protection/>
    </xf>
    <xf numFmtId="0" fontId="106" fillId="33" borderId="26" xfId="0" applyFont="1" applyFill="1" applyBorder="1" applyAlignment="1" applyProtection="1">
      <alignment horizontal="left" vertical="center" wrapText="1"/>
      <protection/>
    </xf>
    <xf numFmtId="0" fontId="106" fillId="33" borderId="46" xfId="0" applyFont="1" applyFill="1" applyBorder="1" applyAlignment="1" applyProtection="1">
      <alignment horizontal="left" vertical="center" wrapText="1"/>
      <protection/>
    </xf>
    <xf numFmtId="0" fontId="106" fillId="33" borderId="15" xfId="0" applyFont="1" applyFill="1" applyBorder="1" applyAlignment="1" applyProtection="1">
      <alignment horizontal="left" vertical="center" wrapText="1"/>
      <protection/>
    </xf>
    <xf numFmtId="0" fontId="106" fillId="33" borderId="50" xfId="0" applyFont="1" applyFill="1" applyBorder="1" applyAlignment="1" applyProtection="1">
      <alignment horizontal="left" vertical="center" wrapText="1"/>
      <protection/>
    </xf>
    <xf numFmtId="0" fontId="106" fillId="33" borderId="69" xfId="0" applyFont="1" applyFill="1" applyBorder="1" applyAlignment="1" applyProtection="1">
      <alignment horizontal="left" vertical="center" wrapText="1"/>
      <protection/>
    </xf>
    <xf numFmtId="0" fontId="106" fillId="33" borderId="19" xfId="0" applyFont="1" applyFill="1" applyBorder="1" applyAlignment="1" applyProtection="1">
      <alignment horizontal="left" vertical="top" wrapText="1"/>
      <protection/>
    </xf>
    <xf numFmtId="0" fontId="106" fillId="33" borderId="22" xfId="0" applyFont="1" applyFill="1" applyBorder="1" applyAlignment="1" applyProtection="1">
      <alignment horizontal="left" vertical="top" wrapText="1"/>
      <protection/>
    </xf>
    <xf numFmtId="0" fontId="106" fillId="33" borderId="0" xfId="0" applyFont="1" applyFill="1" applyBorder="1" applyAlignment="1" applyProtection="1">
      <alignment horizontal="left" vertical="top" wrapText="1"/>
      <protection/>
    </xf>
    <xf numFmtId="0" fontId="106" fillId="33" borderId="54" xfId="0" applyFont="1" applyFill="1" applyBorder="1" applyAlignment="1" applyProtection="1">
      <alignment horizontal="left" vertical="top" wrapText="1"/>
      <protection/>
    </xf>
    <xf numFmtId="0" fontId="106" fillId="33" borderId="24" xfId="0" applyFont="1" applyFill="1" applyBorder="1" applyAlignment="1" applyProtection="1">
      <alignment horizontal="left" vertical="top" wrapText="1"/>
      <protection/>
    </xf>
    <xf numFmtId="0" fontId="106" fillId="33" borderId="79" xfId="0" applyFont="1" applyFill="1" applyBorder="1" applyAlignment="1" applyProtection="1">
      <alignment horizontal="left" vertical="center" wrapText="1"/>
      <protection/>
    </xf>
    <xf numFmtId="0" fontId="106" fillId="33" borderId="80" xfId="0" applyFont="1" applyFill="1" applyBorder="1" applyAlignment="1" applyProtection="1">
      <alignment horizontal="left" vertical="center" wrapText="1"/>
      <protection/>
    </xf>
    <xf numFmtId="0" fontId="106" fillId="0" borderId="57" xfId="0" applyFont="1" applyFill="1" applyBorder="1" applyAlignment="1" applyProtection="1">
      <alignment horizontal="center" vertical="center" wrapText="1"/>
      <protection/>
    </xf>
    <xf numFmtId="0" fontId="106" fillId="0" borderId="18" xfId="0" applyFont="1" applyFill="1" applyBorder="1" applyAlignment="1" applyProtection="1">
      <alignment horizontal="center" vertical="center" wrapText="1"/>
      <protection/>
    </xf>
    <xf numFmtId="0" fontId="106" fillId="33" borderId="45" xfId="0" applyFont="1" applyFill="1" applyBorder="1" applyAlignment="1" applyProtection="1">
      <alignment horizontal="left" vertical="top" wrapText="1"/>
      <protection/>
    </xf>
    <xf numFmtId="0" fontId="106" fillId="33" borderId="66" xfId="0" applyFont="1" applyFill="1" applyBorder="1" applyAlignment="1" applyProtection="1">
      <alignment horizontal="left" vertical="top" wrapText="1"/>
      <protection/>
    </xf>
    <xf numFmtId="0" fontId="106" fillId="33" borderId="78" xfId="0" applyFont="1" applyFill="1" applyBorder="1" applyAlignment="1" applyProtection="1">
      <alignment horizontal="left" vertical="top" wrapText="1"/>
      <protection/>
    </xf>
    <xf numFmtId="0" fontId="106" fillId="0" borderId="75" xfId="0" applyFont="1" applyFill="1" applyBorder="1" applyAlignment="1" applyProtection="1">
      <alignment horizontal="left" vertical="center" wrapText="1"/>
      <protection/>
    </xf>
    <xf numFmtId="0" fontId="106" fillId="0" borderId="76" xfId="0" applyFont="1" applyFill="1" applyBorder="1" applyAlignment="1" applyProtection="1">
      <alignment horizontal="left" vertical="center" wrapText="1"/>
      <protection/>
    </xf>
    <xf numFmtId="0" fontId="106" fillId="0" borderId="49" xfId="0" applyFont="1" applyFill="1" applyBorder="1" applyAlignment="1" applyProtection="1">
      <alignment horizontal="left" vertical="center" wrapText="1"/>
      <protection/>
    </xf>
    <xf numFmtId="0" fontId="106" fillId="33" borderId="75" xfId="0" applyFont="1" applyFill="1" applyBorder="1" applyAlignment="1" applyProtection="1">
      <alignment horizontal="left" vertical="top" wrapText="1"/>
      <protection/>
    </xf>
    <xf numFmtId="0" fontId="106" fillId="33" borderId="76" xfId="0" applyFont="1" applyFill="1" applyBorder="1" applyAlignment="1" applyProtection="1">
      <alignment horizontal="left" vertical="top" wrapText="1"/>
      <protection/>
    </xf>
    <xf numFmtId="0" fontId="106" fillId="33" borderId="49" xfId="0" applyFont="1" applyFill="1" applyBorder="1" applyAlignment="1" applyProtection="1">
      <alignment horizontal="left" vertical="top" wrapText="1"/>
      <protection/>
    </xf>
    <xf numFmtId="0" fontId="106" fillId="0" borderId="83" xfId="0" applyFont="1" applyFill="1" applyBorder="1" applyAlignment="1" applyProtection="1">
      <alignment horizontal="left" vertical="top" wrapText="1"/>
      <protection/>
    </xf>
    <xf numFmtId="0" fontId="106" fillId="0" borderId="84" xfId="0" applyFont="1" applyFill="1" applyBorder="1" applyAlignment="1" applyProtection="1">
      <alignment horizontal="left" vertical="top" wrapText="1"/>
      <protection/>
    </xf>
    <xf numFmtId="0" fontId="106" fillId="0" borderId="67" xfId="0" applyFont="1" applyFill="1" applyBorder="1" applyAlignment="1" applyProtection="1">
      <alignment horizontal="left" vertical="top" wrapText="1"/>
      <protection/>
    </xf>
    <xf numFmtId="0" fontId="106" fillId="0" borderId="85" xfId="0" applyFont="1" applyFill="1" applyBorder="1" applyAlignment="1" applyProtection="1">
      <alignment horizontal="left" vertical="top" wrapText="1"/>
      <protection/>
    </xf>
    <xf numFmtId="0" fontId="106" fillId="0" borderId="52" xfId="0" applyFont="1" applyFill="1" applyBorder="1" applyAlignment="1" applyProtection="1">
      <alignment horizontal="left" vertical="top" wrapText="1"/>
      <protection/>
    </xf>
    <xf numFmtId="0" fontId="106" fillId="0" borderId="64" xfId="0" applyFont="1" applyFill="1" applyBorder="1" applyAlignment="1" applyProtection="1">
      <alignment horizontal="left" vertical="top" wrapText="1"/>
      <protection/>
    </xf>
    <xf numFmtId="0" fontId="106" fillId="33" borderId="41" xfId="0" applyFont="1" applyFill="1" applyBorder="1" applyAlignment="1" applyProtection="1">
      <alignment horizontal="center" vertical="center" wrapText="1"/>
      <protection/>
    </xf>
    <xf numFmtId="0" fontId="106" fillId="33" borderId="42" xfId="0" applyFont="1" applyFill="1" applyBorder="1" applyAlignment="1" applyProtection="1">
      <alignment horizontal="center" vertical="center" wrapText="1"/>
      <protection/>
    </xf>
    <xf numFmtId="0" fontId="106" fillId="0" borderId="41" xfId="0" applyFont="1" applyFill="1" applyBorder="1" applyAlignment="1" applyProtection="1">
      <alignment horizontal="center" vertical="center" wrapText="1"/>
      <protection/>
    </xf>
    <xf numFmtId="0" fontId="106" fillId="0" borderId="42" xfId="0" applyFont="1" applyFill="1" applyBorder="1" applyAlignment="1" applyProtection="1">
      <alignment horizontal="center" vertical="center" wrapText="1"/>
      <protection/>
    </xf>
    <xf numFmtId="0" fontId="106" fillId="33" borderId="63" xfId="0" applyFont="1" applyFill="1" applyBorder="1" applyAlignment="1" applyProtection="1">
      <alignment horizontal="left" vertical="center" wrapText="1"/>
      <protection/>
    </xf>
    <xf numFmtId="0" fontId="106" fillId="33" borderId="73" xfId="0" applyFont="1" applyFill="1" applyBorder="1" applyAlignment="1" applyProtection="1">
      <alignment horizontal="left" vertical="center" wrapText="1"/>
      <protection/>
    </xf>
    <xf numFmtId="0" fontId="106" fillId="33" borderId="83" xfId="0" applyFont="1" applyFill="1" applyBorder="1" applyAlignment="1" applyProtection="1">
      <alignment horizontal="left" vertical="top" wrapText="1"/>
      <protection/>
    </xf>
    <xf numFmtId="0" fontId="106" fillId="33" borderId="84" xfId="0" applyFont="1" applyFill="1" applyBorder="1" applyAlignment="1" applyProtection="1">
      <alignment horizontal="left" vertical="top" wrapText="1"/>
      <protection/>
    </xf>
    <xf numFmtId="0" fontId="106" fillId="33" borderId="67" xfId="0" applyFont="1" applyFill="1" applyBorder="1" applyAlignment="1" applyProtection="1">
      <alignment horizontal="left" vertical="top" wrapText="1"/>
      <protection/>
    </xf>
    <xf numFmtId="0" fontId="106" fillId="33" borderId="85" xfId="0" applyFont="1" applyFill="1" applyBorder="1" applyAlignment="1" applyProtection="1">
      <alignment horizontal="left" vertical="top" wrapText="1"/>
      <protection/>
    </xf>
    <xf numFmtId="0" fontId="106" fillId="33" borderId="52" xfId="0" applyFont="1" applyFill="1" applyBorder="1" applyAlignment="1" applyProtection="1">
      <alignment horizontal="left" vertical="top" wrapText="1"/>
      <protection/>
    </xf>
    <xf numFmtId="0" fontId="106" fillId="33" borderId="64" xfId="0" applyFont="1" applyFill="1" applyBorder="1" applyAlignment="1" applyProtection="1">
      <alignment horizontal="left" vertical="top" wrapText="1"/>
      <protection/>
    </xf>
    <xf numFmtId="0" fontId="106" fillId="0" borderId="42" xfId="0" applyFont="1" applyBorder="1" applyAlignment="1">
      <alignment horizontal="center" vertical="center" wrapText="1"/>
    </xf>
    <xf numFmtId="0" fontId="106" fillId="33" borderId="39" xfId="0" applyFont="1" applyFill="1" applyBorder="1" applyAlignment="1" applyProtection="1">
      <alignment horizontal="left" vertical="center" wrapText="1"/>
      <protection/>
    </xf>
    <xf numFmtId="0" fontId="106" fillId="0" borderId="60" xfId="0" applyFont="1" applyFill="1" applyBorder="1" applyAlignment="1" applyProtection="1">
      <alignment horizontal="left" vertical="center" wrapText="1"/>
      <protection/>
    </xf>
    <xf numFmtId="0" fontId="106" fillId="0" borderId="61" xfId="0" applyFont="1" applyFill="1" applyBorder="1" applyAlignment="1" applyProtection="1">
      <alignment horizontal="left" vertical="center" wrapText="1"/>
      <protection/>
    </xf>
    <xf numFmtId="0" fontId="106" fillId="0" borderId="19" xfId="0" applyFont="1" applyBorder="1" applyAlignment="1">
      <alignment horizontal="center" vertical="center" wrapText="1"/>
    </xf>
    <xf numFmtId="0" fontId="106" fillId="0" borderId="79" xfId="0" applyFont="1" applyBorder="1" applyAlignment="1">
      <alignment horizontal="center" vertical="center" wrapText="1"/>
    </xf>
    <xf numFmtId="0" fontId="106" fillId="0" borderId="22" xfId="0" applyFont="1" applyBorder="1" applyAlignment="1">
      <alignment horizontal="center" vertical="center" wrapText="1"/>
    </xf>
    <xf numFmtId="0" fontId="106" fillId="0" borderId="54" xfId="0" applyFont="1" applyBorder="1" applyAlignment="1">
      <alignment horizontal="center" vertical="center" wrapText="1"/>
    </xf>
    <xf numFmtId="0" fontId="106" fillId="0" borderId="24" xfId="0" applyFont="1" applyBorder="1" applyAlignment="1">
      <alignment horizontal="center" vertical="center" wrapText="1"/>
    </xf>
    <xf numFmtId="0" fontId="106" fillId="0" borderId="80" xfId="0" applyFont="1" applyBorder="1" applyAlignment="1">
      <alignment horizontal="center" vertical="center" wrapText="1"/>
    </xf>
    <xf numFmtId="0" fontId="106" fillId="0" borderId="19" xfId="0" applyFont="1" applyFill="1" applyBorder="1" applyAlignment="1" applyProtection="1">
      <alignment horizontal="left" vertical="top" wrapText="1"/>
      <protection/>
    </xf>
    <xf numFmtId="0" fontId="106" fillId="0" borderId="20" xfId="0" applyFont="1" applyFill="1" applyBorder="1" applyAlignment="1" applyProtection="1">
      <alignment horizontal="left" vertical="top" wrapText="1"/>
      <protection/>
    </xf>
    <xf numFmtId="0" fontId="106" fillId="0" borderId="79" xfId="0" applyFont="1" applyFill="1" applyBorder="1" applyAlignment="1" applyProtection="1">
      <alignment horizontal="left" vertical="top" wrapText="1"/>
      <protection/>
    </xf>
    <xf numFmtId="0" fontId="106" fillId="0" borderId="33" xfId="0" applyFont="1" applyFill="1" applyBorder="1" applyAlignment="1" applyProtection="1">
      <alignment horizontal="center" vertical="center" wrapText="1"/>
      <protection/>
    </xf>
    <xf numFmtId="0" fontId="106" fillId="0" borderId="32" xfId="0" applyFont="1" applyFill="1" applyBorder="1" applyAlignment="1" applyProtection="1">
      <alignment horizontal="center" vertical="center" wrapText="1"/>
      <protection/>
    </xf>
    <xf numFmtId="0" fontId="106" fillId="33" borderId="60" xfId="0" applyFont="1" applyFill="1" applyBorder="1" applyAlignment="1" applyProtection="1">
      <alignment horizontal="left" vertical="center" wrapText="1"/>
      <protection/>
    </xf>
    <xf numFmtId="0" fontId="106" fillId="33" borderId="61" xfId="0" applyFont="1" applyFill="1" applyBorder="1" applyAlignment="1" applyProtection="1">
      <alignment horizontal="left" vertical="center" wrapText="1"/>
      <protection/>
    </xf>
    <xf numFmtId="0" fontId="106" fillId="0" borderId="75" xfId="0" applyFont="1" applyFill="1" applyBorder="1" applyAlignment="1" applyProtection="1">
      <alignment horizontal="left" vertical="top" wrapText="1"/>
      <protection/>
    </xf>
    <xf numFmtId="0" fontId="106" fillId="0" borderId="76" xfId="0" applyFont="1" applyFill="1" applyBorder="1" applyAlignment="1" applyProtection="1">
      <alignment horizontal="left" vertical="top" wrapText="1"/>
      <protection/>
    </xf>
    <xf numFmtId="0" fontId="106" fillId="0" borderId="49" xfId="0" applyFont="1" applyFill="1" applyBorder="1" applyAlignment="1" applyProtection="1">
      <alignment horizontal="left" vertical="top" wrapText="1"/>
      <protection/>
    </xf>
    <xf numFmtId="0" fontId="106" fillId="0" borderId="83" xfId="0" applyFont="1" applyFill="1" applyBorder="1" applyAlignment="1" applyProtection="1">
      <alignment vertical="top" wrapText="1"/>
      <protection/>
    </xf>
    <xf numFmtId="0" fontId="106" fillId="0" borderId="84" xfId="0" applyFont="1" applyFill="1" applyBorder="1" applyAlignment="1" applyProtection="1">
      <alignment vertical="top" wrapText="1"/>
      <protection/>
    </xf>
    <xf numFmtId="0" fontId="106" fillId="0" borderId="67" xfId="0" applyFont="1" applyFill="1" applyBorder="1" applyAlignment="1" applyProtection="1">
      <alignment vertical="top" wrapText="1"/>
      <protection/>
    </xf>
    <xf numFmtId="0" fontId="106" fillId="0" borderId="85" xfId="0" applyFont="1" applyFill="1" applyBorder="1" applyAlignment="1" applyProtection="1">
      <alignment vertical="top" wrapText="1"/>
      <protection/>
    </xf>
    <xf numFmtId="0" fontId="106" fillId="0" borderId="52" xfId="0" applyFont="1" applyFill="1" applyBorder="1" applyAlignment="1" applyProtection="1">
      <alignment vertical="top" wrapText="1"/>
      <protection/>
    </xf>
    <xf numFmtId="0" fontId="106" fillId="0" borderId="64" xfId="0" applyFont="1" applyFill="1" applyBorder="1" applyAlignment="1" applyProtection="1">
      <alignment vertical="top" wrapText="1"/>
      <protection/>
    </xf>
    <xf numFmtId="0" fontId="106" fillId="33" borderId="85" xfId="0" applyFont="1" applyFill="1" applyBorder="1" applyAlignment="1" applyProtection="1">
      <alignment horizontal="center" vertical="center" wrapText="1"/>
      <protection/>
    </xf>
    <xf numFmtId="0" fontId="106" fillId="33" borderId="52" xfId="0" applyFont="1" applyFill="1" applyBorder="1" applyAlignment="1" applyProtection="1">
      <alignment horizontal="center" vertical="center" wrapText="1"/>
      <protection/>
    </xf>
    <xf numFmtId="0" fontId="106" fillId="33" borderId="64" xfId="0" applyFont="1" applyFill="1" applyBorder="1" applyAlignment="1" applyProtection="1">
      <alignment horizontal="center" vertical="center" wrapText="1"/>
      <protection/>
    </xf>
    <xf numFmtId="0" fontId="106" fillId="0" borderId="81" xfId="0" applyFont="1" applyFill="1" applyBorder="1" applyAlignment="1" applyProtection="1">
      <alignment horizontal="left" vertical="center" wrapText="1"/>
      <protection/>
    </xf>
    <xf numFmtId="0" fontId="106" fillId="0" borderId="21" xfId="0" applyFont="1" applyFill="1" applyBorder="1" applyAlignment="1" applyProtection="1">
      <alignment horizontal="left" vertical="center" wrapText="1"/>
      <protection/>
    </xf>
    <xf numFmtId="0" fontId="106" fillId="0" borderId="43" xfId="0" applyFont="1" applyFill="1" applyBorder="1" applyAlignment="1" applyProtection="1">
      <alignment horizontal="left" vertical="center" wrapText="1"/>
      <protection/>
    </xf>
    <xf numFmtId="0" fontId="106" fillId="0" borderId="86" xfId="0" applyFont="1" applyFill="1" applyBorder="1" applyAlignment="1" applyProtection="1">
      <alignment horizontal="left" vertical="center" wrapText="1"/>
      <protection/>
    </xf>
    <xf numFmtId="0" fontId="106" fillId="33" borderId="59" xfId="0" applyFont="1" applyFill="1" applyBorder="1" applyAlignment="1" applyProtection="1">
      <alignment horizontal="center" vertical="center" wrapText="1"/>
      <protection/>
    </xf>
    <xf numFmtId="0" fontId="106" fillId="33" borderId="83" xfId="0" applyFont="1" applyFill="1" applyBorder="1" applyAlignment="1" applyProtection="1">
      <alignment horizontal="center" vertical="center" wrapText="1"/>
      <protection/>
    </xf>
    <xf numFmtId="0" fontId="106" fillId="33" borderId="84" xfId="0" applyFont="1" applyFill="1" applyBorder="1" applyAlignment="1" applyProtection="1">
      <alignment horizontal="center" vertical="center" wrapText="1"/>
      <protection/>
    </xf>
    <xf numFmtId="0" fontId="106" fillId="33" borderId="67" xfId="0" applyFont="1" applyFill="1" applyBorder="1" applyAlignment="1" applyProtection="1">
      <alignment horizontal="center" vertical="center" wrapText="1"/>
      <protection/>
    </xf>
    <xf numFmtId="0" fontId="106" fillId="33" borderId="39" xfId="0" applyFont="1" applyFill="1" applyBorder="1" applyAlignment="1" applyProtection="1">
      <alignment horizontal="center" vertical="center" wrapText="1"/>
      <protection/>
    </xf>
    <xf numFmtId="0" fontId="106" fillId="33" borderId="37" xfId="0" applyFont="1" applyFill="1" applyBorder="1" applyAlignment="1" applyProtection="1">
      <alignment horizontal="center" vertical="center" wrapText="1"/>
      <protection/>
    </xf>
    <xf numFmtId="0" fontId="106" fillId="0" borderId="27" xfId="0" applyFont="1" applyFill="1" applyBorder="1" applyAlignment="1" applyProtection="1">
      <alignment horizontal="left" vertical="center" wrapText="1"/>
      <protection/>
    </xf>
    <xf numFmtId="0" fontId="106" fillId="0" borderId="57" xfId="0" applyFont="1" applyFill="1" applyBorder="1" applyAlignment="1" applyProtection="1">
      <alignment horizontal="left" vertical="center" wrapText="1"/>
      <protection/>
    </xf>
    <xf numFmtId="0" fontId="106" fillId="33" borderId="19" xfId="0" applyFont="1" applyFill="1" applyBorder="1" applyAlignment="1" applyProtection="1">
      <alignment horizontal="center" vertical="center" wrapText="1"/>
      <protection/>
    </xf>
    <xf numFmtId="0" fontId="106" fillId="33" borderId="20" xfId="0" applyFont="1" applyFill="1" applyBorder="1" applyAlignment="1" applyProtection="1">
      <alignment horizontal="center" vertical="center" wrapText="1"/>
      <protection/>
    </xf>
    <xf numFmtId="0" fontId="106" fillId="33" borderId="79" xfId="0" applyFont="1" applyFill="1" applyBorder="1" applyAlignment="1" applyProtection="1">
      <alignment horizontal="center" vertical="center" wrapText="1"/>
      <protection/>
    </xf>
    <xf numFmtId="0" fontId="106" fillId="33" borderId="63" xfId="0" applyFont="1" applyFill="1" applyBorder="1" applyAlignment="1" applyProtection="1">
      <alignment horizontal="center" vertical="center" wrapText="1"/>
      <protection/>
    </xf>
    <xf numFmtId="0" fontId="106" fillId="33" borderId="85" xfId="0" applyFont="1" applyFill="1" applyBorder="1" applyAlignment="1" applyProtection="1">
      <alignment horizontal="left" vertical="center" wrapText="1"/>
      <protection/>
    </xf>
    <xf numFmtId="0" fontId="106" fillId="33" borderId="52" xfId="0" applyFont="1" applyFill="1" applyBorder="1" applyAlignment="1" applyProtection="1">
      <alignment horizontal="left" vertical="center" wrapText="1"/>
      <protection/>
    </xf>
    <xf numFmtId="0" fontId="106" fillId="33" borderId="64" xfId="0" applyFont="1" applyFill="1" applyBorder="1" applyAlignment="1" applyProtection="1">
      <alignment horizontal="left" vertical="center" wrapText="1"/>
      <protection/>
    </xf>
    <xf numFmtId="0" fontId="106" fillId="33" borderId="43" xfId="0" applyFont="1" applyFill="1" applyBorder="1" applyAlignment="1" applyProtection="1">
      <alignment horizontal="center" vertical="center" wrapText="1"/>
      <protection/>
    </xf>
    <xf numFmtId="0" fontId="106" fillId="33" borderId="86" xfId="0" applyFont="1" applyFill="1" applyBorder="1" applyAlignment="1" applyProtection="1">
      <alignment horizontal="center" vertical="center" wrapText="1"/>
      <protection/>
    </xf>
    <xf numFmtId="0" fontId="106" fillId="33" borderId="81" xfId="0" applyFont="1" applyFill="1" applyBorder="1" applyAlignment="1" applyProtection="1">
      <alignment horizontal="left" vertical="center" wrapText="1"/>
      <protection/>
    </xf>
    <xf numFmtId="0" fontId="106" fillId="33" borderId="43" xfId="0" applyFont="1" applyFill="1" applyBorder="1" applyAlignment="1" applyProtection="1">
      <alignment horizontal="left" vertical="center" wrapText="1"/>
      <protection/>
    </xf>
    <xf numFmtId="0" fontId="106" fillId="33" borderId="86" xfId="0" applyFont="1" applyFill="1" applyBorder="1" applyAlignment="1" applyProtection="1">
      <alignment horizontal="left" vertical="center" wrapText="1"/>
      <protection/>
    </xf>
    <xf numFmtId="0" fontId="106" fillId="0" borderId="45" xfId="0" applyFont="1" applyBorder="1" applyAlignment="1">
      <alignment horizontal="left" vertical="center" wrapText="1"/>
    </xf>
    <xf numFmtId="0" fontId="106" fillId="0" borderId="66" xfId="0" applyFont="1" applyBorder="1" applyAlignment="1">
      <alignment horizontal="left" vertical="center" wrapText="1"/>
    </xf>
    <xf numFmtId="0" fontId="106" fillId="0" borderId="51" xfId="0" applyFont="1" applyBorder="1" applyAlignment="1">
      <alignment horizontal="left" vertical="center" wrapText="1"/>
    </xf>
    <xf numFmtId="0" fontId="106" fillId="33" borderId="77" xfId="0" applyFont="1" applyFill="1" applyBorder="1" applyAlignment="1" applyProtection="1">
      <alignment horizontal="center" vertical="center" wrapText="1"/>
      <protection/>
    </xf>
    <xf numFmtId="0" fontId="106" fillId="33" borderId="51" xfId="0" applyFont="1" applyFill="1" applyBorder="1" applyAlignment="1" applyProtection="1">
      <alignment horizontal="center" vertical="center" wrapText="1"/>
      <protection/>
    </xf>
    <xf numFmtId="0" fontId="106" fillId="0" borderId="59" xfId="0" applyFont="1" applyBorder="1" applyAlignment="1">
      <alignment horizontal="center" vertical="center"/>
    </xf>
    <xf numFmtId="0" fontId="106" fillId="0" borderId="61" xfId="0" applyFont="1" applyBorder="1" applyAlignment="1">
      <alignment horizontal="center" vertical="center"/>
    </xf>
    <xf numFmtId="0" fontId="106" fillId="0" borderId="50" xfId="0" applyFont="1" applyFill="1" applyBorder="1" applyAlignment="1" applyProtection="1">
      <alignment horizontal="left" vertical="center" wrapText="1"/>
      <protection/>
    </xf>
    <xf numFmtId="0" fontId="106" fillId="0" borderId="69" xfId="0" applyFont="1" applyFill="1" applyBorder="1" applyAlignment="1" applyProtection="1">
      <alignment horizontal="left" vertical="center" wrapText="1"/>
      <protection/>
    </xf>
    <xf numFmtId="0" fontId="137" fillId="13" borderId="50" xfId="0" applyFont="1" applyFill="1" applyBorder="1" applyAlignment="1" applyProtection="1">
      <alignment horizontal="left" vertical="center" wrapText="1"/>
      <protection/>
    </xf>
    <xf numFmtId="0" fontId="137" fillId="13" borderId="69" xfId="0" applyFont="1" applyFill="1" applyBorder="1" applyAlignment="1" applyProtection="1">
      <alignment horizontal="left" vertical="center" wrapText="1"/>
      <protection/>
    </xf>
    <xf numFmtId="0" fontId="134" fillId="13" borderId="58" xfId="0" applyFont="1" applyFill="1" applyBorder="1" applyAlignment="1" applyProtection="1">
      <alignment horizontal="left" vertical="center" wrapText="1"/>
      <protection/>
    </xf>
    <xf numFmtId="0" fontId="134" fillId="13" borderId="59" xfId="0" applyFont="1" applyFill="1" applyBorder="1" applyAlignment="1" applyProtection="1">
      <alignment horizontal="left" vertical="center" wrapText="1"/>
      <protection/>
    </xf>
    <xf numFmtId="0" fontId="106" fillId="0" borderId="60" xfId="0" applyFont="1" applyFill="1" applyBorder="1" applyAlignment="1">
      <alignment horizontal="center" vertical="center"/>
    </xf>
    <xf numFmtId="0" fontId="106" fillId="0" borderId="61" xfId="0" applyFont="1" applyFill="1" applyBorder="1" applyAlignment="1">
      <alignment horizontal="center" vertical="center"/>
    </xf>
    <xf numFmtId="0" fontId="106" fillId="0" borderId="19" xfId="0" applyFont="1" applyBorder="1" applyAlignment="1">
      <alignment horizontal="left" vertical="center" wrapText="1"/>
    </xf>
    <xf numFmtId="0" fontId="106" fillId="0" borderId="20" xfId="0" applyFont="1" applyBorder="1" applyAlignment="1">
      <alignment horizontal="left" vertical="center" wrapText="1"/>
    </xf>
    <xf numFmtId="0" fontId="106" fillId="0" borderId="21" xfId="0" applyFont="1" applyBorder="1" applyAlignment="1">
      <alignment horizontal="left" vertical="center" wrapText="1"/>
    </xf>
    <xf numFmtId="0" fontId="106" fillId="0" borderId="24" xfId="0" applyFont="1" applyBorder="1" applyAlignment="1">
      <alignment horizontal="left" vertical="center" wrapText="1"/>
    </xf>
    <xf numFmtId="0" fontId="106" fillId="0" borderId="25" xfId="0" applyFont="1" applyBorder="1" applyAlignment="1">
      <alignment horizontal="left" vertical="center" wrapText="1"/>
    </xf>
    <xf numFmtId="0" fontId="106" fillId="0" borderId="26" xfId="0" applyFont="1" applyBorder="1" applyAlignment="1">
      <alignment horizontal="left" vertical="center" wrapText="1"/>
    </xf>
    <xf numFmtId="0" fontId="106" fillId="0" borderId="19" xfId="0" applyFont="1" applyFill="1" applyBorder="1" applyAlignment="1">
      <alignment horizontal="left" vertical="top" wrapText="1"/>
    </xf>
    <xf numFmtId="0" fontId="106" fillId="0" borderId="20" xfId="0" applyFont="1" applyFill="1" applyBorder="1" applyAlignment="1">
      <alignment horizontal="left" vertical="top" wrapText="1"/>
    </xf>
    <xf numFmtId="0" fontId="106" fillId="0" borderId="79" xfId="0" applyFont="1" applyFill="1" applyBorder="1" applyAlignment="1">
      <alignment horizontal="left" vertical="top" wrapText="1"/>
    </xf>
    <xf numFmtId="0" fontId="106" fillId="0" borderId="22" xfId="0" applyFont="1" applyFill="1" applyBorder="1" applyAlignment="1">
      <alignment horizontal="left" vertical="top" wrapText="1"/>
    </xf>
    <xf numFmtId="0" fontId="106" fillId="0" borderId="0" xfId="0" applyFont="1" applyFill="1" applyBorder="1" applyAlignment="1">
      <alignment horizontal="left" vertical="top" wrapText="1"/>
    </xf>
    <xf numFmtId="0" fontId="106" fillId="0" borderId="54" xfId="0" applyFont="1" applyFill="1" applyBorder="1" applyAlignment="1">
      <alignment horizontal="left" vertical="top" wrapText="1"/>
    </xf>
    <xf numFmtId="0" fontId="106" fillId="0" borderId="24" xfId="0" applyFont="1" applyFill="1" applyBorder="1" applyAlignment="1">
      <alignment horizontal="left" vertical="top" wrapText="1"/>
    </xf>
    <xf numFmtId="0" fontId="106" fillId="0" borderId="25" xfId="0" applyFont="1" applyFill="1" applyBorder="1" applyAlignment="1">
      <alignment horizontal="left" vertical="top" wrapText="1"/>
    </xf>
    <xf numFmtId="0" fontId="106" fillId="0" borderId="80" xfId="0" applyFont="1" applyFill="1" applyBorder="1" applyAlignment="1">
      <alignment horizontal="left" vertical="top" wrapText="1"/>
    </xf>
    <xf numFmtId="0" fontId="106" fillId="0" borderId="58" xfId="0" applyFont="1" applyFill="1" applyBorder="1" applyAlignment="1">
      <alignment horizontal="center" vertical="center" wrapText="1"/>
    </xf>
    <xf numFmtId="0" fontId="106" fillId="0" borderId="59" xfId="0" applyFont="1" applyFill="1" applyBorder="1" applyAlignment="1">
      <alignment horizontal="center" vertical="center" wrapText="1"/>
    </xf>
    <xf numFmtId="0" fontId="106" fillId="0" borderId="30" xfId="0" applyFont="1" applyFill="1" applyBorder="1" applyAlignment="1">
      <alignment horizontal="center" vertical="center"/>
    </xf>
    <xf numFmtId="0" fontId="106" fillId="0" borderId="31" xfId="0" applyFont="1" applyFill="1" applyBorder="1" applyAlignment="1">
      <alignment horizontal="center" vertical="center"/>
    </xf>
    <xf numFmtId="0" fontId="106" fillId="0" borderId="31" xfId="0" applyFont="1" applyBorder="1" applyAlignment="1">
      <alignment horizontal="right" vertical="center"/>
    </xf>
    <xf numFmtId="0" fontId="106" fillId="0" borderId="34" xfId="0" applyFont="1" applyBorder="1" applyAlignment="1">
      <alignment horizontal="right" vertical="center"/>
    </xf>
    <xf numFmtId="0" fontId="106" fillId="0" borderId="31" xfId="0" applyFont="1" applyBorder="1" applyAlignment="1">
      <alignment horizontal="center" vertical="center"/>
    </xf>
    <xf numFmtId="0" fontId="106" fillId="0" borderId="34" xfId="0" applyFont="1" applyBorder="1" applyAlignment="1">
      <alignment horizontal="center" vertical="center"/>
    </xf>
    <xf numFmtId="0" fontId="106" fillId="0" borderId="41" xfId="0" applyFont="1" applyFill="1" applyBorder="1" applyAlignment="1">
      <alignment horizontal="center" vertical="center"/>
    </xf>
    <xf numFmtId="0" fontId="106" fillId="0" borderId="42" xfId="0" applyFont="1" applyFill="1" applyBorder="1" applyAlignment="1">
      <alignment horizontal="center" vertical="center"/>
    </xf>
    <xf numFmtId="0" fontId="106" fillId="0" borderId="46" xfId="0" applyFont="1" applyBorder="1" applyAlignment="1">
      <alignment horizontal="left" vertical="center" wrapText="1"/>
    </xf>
    <xf numFmtId="0" fontId="106" fillId="0" borderId="33" xfId="0" applyFont="1" applyBorder="1" applyAlignment="1">
      <alignment horizontal="left" vertical="center" wrapText="1"/>
    </xf>
    <xf numFmtId="0" fontId="106" fillId="0" borderId="32" xfId="0" applyFont="1" applyBorder="1" applyAlignment="1">
      <alignment horizontal="left" vertical="center" wrapText="1"/>
    </xf>
    <xf numFmtId="0" fontId="106" fillId="0" borderId="15" xfId="0" applyFont="1" applyBorder="1" applyAlignment="1">
      <alignment horizontal="left" vertical="center" wrapText="1"/>
    </xf>
    <xf numFmtId="0" fontId="106" fillId="0" borderId="31" xfId="0" applyFont="1" applyBorder="1" applyAlignment="1">
      <alignment horizontal="left" vertical="center" wrapText="1"/>
    </xf>
    <xf numFmtId="0" fontId="106" fillId="0" borderId="34" xfId="0" applyFont="1" applyBorder="1" applyAlignment="1">
      <alignment horizontal="left" vertical="center" wrapText="1"/>
    </xf>
    <xf numFmtId="0" fontId="106" fillId="0" borderId="50" xfId="0" applyFont="1" applyBorder="1" applyAlignment="1">
      <alignment horizontal="left" vertical="center" wrapText="1"/>
    </xf>
    <xf numFmtId="0" fontId="106" fillId="0" borderId="69" xfId="0" applyFont="1" applyBorder="1" applyAlignment="1">
      <alignment horizontal="left" vertical="center" wrapText="1"/>
    </xf>
    <xf numFmtId="0" fontId="106" fillId="0" borderId="17" xfId="0" applyFont="1" applyBorder="1" applyAlignment="1">
      <alignment horizontal="left" vertical="center" wrapText="1"/>
    </xf>
    <xf numFmtId="0" fontId="106" fillId="0" borderId="35" xfId="0" applyFont="1" applyFill="1" applyBorder="1" applyAlignment="1">
      <alignment horizontal="center" vertical="center"/>
    </xf>
    <xf numFmtId="0" fontId="106" fillId="0" borderId="33" xfId="0" applyFont="1" applyFill="1" applyBorder="1" applyAlignment="1">
      <alignment horizontal="center" vertical="center"/>
    </xf>
    <xf numFmtId="0" fontId="106" fillId="0" borderId="19" xfId="0" applyFont="1" applyBorder="1" applyAlignment="1">
      <alignment horizontal="left" vertical="top" wrapText="1"/>
    </xf>
    <xf numFmtId="0" fontId="106" fillId="0" borderId="20" xfId="0" applyFont="1" applyBorder="1" applyAlignment="1">
      <alignment horizontal="left" vertical="top" wrapText="1"/>
    </xf>
    <xf numFmtId="0" fontId="106" fillId="0" borderId="79" xfId="0" applyFont="1" applyBorder="1" applyAlignment="1">
      <alignment horizontal="left" vertical="top" wrapText="1"/>
    </xf>
    <xf numFmtId="0" fontId="106" fillId="0" borderId="22" xfId="0" applyFont="1" applyBorder="1" applyAlignment="1">
      <alignment horizontal="left" vertical="top" wrapText="1"/>
    </xf>
    <xf numFmtId="0" fontId="106" fillId="0" borderId="0" xfId="0" applyFont="1" applyBorder="1" applyAlignment="1">
      <alignment horizontal="left" vertical="top" wrapText="1"/>
    </xf>
    <xf numFmtId="0" fontId="106" fillId="0" borderId="54" xfId="0" applyFont="1" applyBorder="1" applyAlignment="1">
      <alignment horizontal="left" vertical="top" wrapText="1"/>
    </xf>
    <xf numFmtId="0" fontId="106" fillId="0" borderId="24" xfId="0" applyFont="1" applyBorder="1" applyAlignment="1">
      <alignment horizontal="left" vertical="top" wrapText="1"/>
    </xf>
    <xf numFmtId="0" fontId="106" fillId="0" borderId="25" xfId="0" applyFont="1" applyBorder="1" applyAlignment="1">
      <alignment horizontal="left" vertical="top" wrapText="1"/>
    </xf>
    <xf numFmtId="0" fontId="106" fillId="0" borderId="80" xfId="0" applyFont="1" applyBorder="1" applyAlignment="1">
      <alignment horizontal="left" vertical="top" wrapText="1"/>
    </xf>
    <xf numFmtId="0" fontId="106" fillId="0" borderId="33" xfId="0" applyFont="1" applyBorder="1" applyAlignment="1">
      <alignment horizontal="right" vertical="center" wrapText="1"/>
    </xf>
    <xf numFmtId="0" fontId="106" fillId="0" borderId="32" xfId="0" applyFont="1" applyBorder="1" applyAlignment="1">
      <alignment horizontal="right" vertical="center" wrapText="1"/>
    </xf>
    <xf numFmtId="0" fontId="106" fillId="0" borderId="33" xfId="0" applyFont="1" applyBorder="1" applyAlignment="1">
      <alignment horizontal="center" vertical="center" wrapText="1"/>
    </xf>
    <xf numFmtId="0" fontId="106" fillId="0" borderId="32" xfId="0" applyFont="1" applyBorder="1" applyAlignment="1">
      <alignment horizontal="center" vertical="center" wrapText="1"/>
    </xf>
    <xf numFmtId="0" fontId="106" fillId="0" borderId="49" xfId="0" applyFont="1" applyFill="1" applyBorder="1" applyAlignment="1">
      <alignment horizontal="center" vertical="center"/>
    </xf>
    <xf numFmtId="0" fontId="106" fillId="0" borderId="69" xfId="0" applyFont="1" applyFill="1" applyBorder="1" applyAlignment="1">
      <alignment horizontal="center" vertical="center"/>
    </xf>
    <xf numFmtId="0" fontId="106" fillId="0" borderId="69" xfId="0" applyFont="1" applyBorder="1" applyAlignment="1">
      <alignment horizontal="right" vertical="center"/>
    </xf>
    <xf numFmtId="0" fontId="106" fillId="0" borderId="17" xfId="0" applyFont="1" applyBorder="1" applyAlignment="1">
      <alignment horizontal="right" vertical="center"/>
    </xf>
    <xf numFmtId="0" fontId="106" fillId="0" borderId="69" xfId="0" applyFont="1" applyBorder="1" applyAlignment="1">
      <alignment horizontal="center" vertical="center"/>
    </xf>
    <xf numFmtId="0" fontId="106" fillId="0" borderId="17" xfId="0" applyFont="1" applyBorder="1" applyAlignment="1">
      <alignment horizontal="center" vertical="center"/>
    </xf>
    <xf numFmtId="0" fontId="106" fillId="0" borderId="45" xfId="0" applyFont="1" applyFill="1" applyBorder="1" applyAlignment="1">
      <alignment horizontal="left" vertical="center" wrapText="1"/>
    </xf>
    <xf numFmtId="0" fontId="106" fillId="0" borderId="66" xfId="0" applyFont="1" applyFill="1" applyBorder="1" applyAlignment="1">
      <alignment horizontal="left" vertical="center" wrapText="1"/>
    </xf>
    <xf numFmtId="0" fontId="106" fillId="0" borderId="78" xfId="0" applyFont="1" applyFill="1" applyBorder="1" applyAlignment="1">
      <alignment horizontal="left" vertical="center" wrapText="1"/>
    </xf>
    <xf numFmtId="0" fontId="106" fillId="0" borderId="77" xfId="0" applyFont="1" applyFill="1" applyBorder="1" applyAlignment="1">
      <alignment horizontal="left" vertical="center" wrapText="1"/>
    </xf>
    <xf numFmtId="0" fontId="106" fillId="0" borderId="51" xfId="0" applyFont="1" applyFill="1" applyBorder="1" applyAlignment="1">
      <alignment horizontal="left" vertical="center" wrapText="1"/>
    </xf>
    <xf numFmtId="0" fontId="2" fillId="0" borderId="45" xfId="0" applyFont="1" applyBorder="1" applyAlignment="1">
      <alignment horizontal="left" vertical="center" wrapText="1"/>
    </xf>
    <xf numFmtId="0" fontId="106" fillId="0" borderId="27" xfId="0" applyFont="1" applyBorder="1" applyAlignment="1">
      <alignment horizontal="center" vertical="center" wrapText="1"/>
    </xf>
    <xf numFmtId="0" fontId="106" fillId="0" borderId="57" xfId="0" applyFont="1" applyBorder="1" applyAlignment="1">
      <alignment horizontal="center" vertical="center" wrapText="1"/>
    </xf>
    <xf numFmtId="0" fontId="106" fillId="0" borderId="18" xfId="0" applyFont="1" applyBorder="1" applyAlignment="1">
      <alignment horizontal="center" vertical="center" wrapText="1"/>
    </xf>
    <xf numFmtId="0" fontId="106" fillId="0" borderId="27" xfId="0" applyFont="1" applyBorder="1" applyAlignment="1">
      <alignment horizontal="left" vertical="center" wrapText="1"/>
    </xf>
    <xf numFmtId="0" fontId="106" fillId="0" borderId="57" xfId="0" applyFont="1" applyBorder="1" applyAlignment="1">
      <alignment horizontal="left" vertical="center" wrapText="1"/>
    </xf>
    <xf numFmtId="0" fontId="106" fillId="0" borderId="27" xfId="0" applyFont="1" applyFill="1" applyBorder="1" applyAlignment="1">
      <alignment horizontal="left" vertical="center" wrapText="1"/>
    </xf>
    <xf numFmtId="0" fontId="106" fillId="0" borderId="57" xfId="0" applyFont="1" applyFill="1" applyBorder="1" applyAlignment="1">
      <alignment horizontal="left" vertical="center" wrapText="1"/>
    </xf>
    <xf numFmtId="0" fontId="106" fillId="0" borderId="57" xfId="0" applyFont="1" applyFill="1" applyBorder="1" applyAlignment="1">
      <alignment horizontal="center" vertical="center" wrapText="1"/>
    </xf>
    <xf numFmtId="0" fontId="106" fillId="0" borderId="77" xfId="0" applyFont="1" applyBorder="1" applyAlignment="1">
      <alignment horizontal="left" vertical="center" wrapText="1"/>
    </xf>
    <xf numFmtId="0" fontId="106" fillId="0" borderId="77" xfId="0" applyFont="1" applyBorder="1" applyAlignment="1">
      <alignment horizontal="center" vertical="center" wrapText="1"/>
    </xf>
    <xf numFmtId="0" fontId="106" fillId="0" borderId="72" xfId="0" applyFont="1" applyFill="1" applyBorder="1" applyAlignment="1">
      <alignment horizontal="left" vertical="top" wrapText="1"/>
    </xf>
    <xf numFmtId="0" fontId="106" fillId="0" borderId="87" xfId="0" applyFont="1" applyFill="1" applyBorder="1" applyAlignment="1">
      <alignment horizontal="left" vertical="top" wrapText="1"/>
    </xf>
    <xf numFmtId="0" fontId="106" fillId="0" borderId="47" xfId="0" applyFont="1" applyFill="1" applyBorder="1" applyAlignment="1">
      <alignment horizontal="left" vertical="top" wrapText="1"/>
    </xf>
    <xf numFmtId="0" fontId="106" fillId="33" borderId="27" xfId="0" applyFont="1" applyFill="1" applyBorder="1" applyAlignment="1">
      <alignment horizontal="left" vertical="center" wrapText="1"/>
    </xf>
    <xf numFmtId="0" fontId="106" fillId="33" borderId="57" xfId="0" applyFont="1" applyFill="1" applyBorder="1" applyAlignment="1">
      <alignment horizontal="left" vertical="center" wrapText="1"/>
    </xf>
    <xf numFmtId="0" fontId="106" fillId="33" borderId="18" xfId="0" applyFont="1" applyFill="1" applyBorder="1" applyAlignment="1">
      <alignment horizontal="left" vertical="center" wrapText="1"/>
    </xf>
    <xf numFmtId="0" fontId="106" fillId="0" borderId="45" xfId="0" applyFont="1" applyBorder="1" applyAlignment="1">
      <alignment horizontal="left" vertical="top" wrapText="1"/>
    </xf>
    <xf numFmtId="0" fontId="106" fillId="0" borderId="66" xfId="0" applyFont="1" applyBorder="1" applyAlignment="1">
      <alignment horizontal="left" vertical="top" wrapText="1"/>
    </xf>
    <xf numFmtId="0" fontId="106" fillId="0" borderId="51" xfId="0" applyFont="1" applyBorder="1" applyAlignment="1">
      <alignment horizontal="left" vertical="top" wrapText="1"/>
    </xf>
    <xf numFmtId="0" fontId="106" fillId="0" borderId="78" xfId="0" applyFont="1" applyBorder="1" applyAlignment="1">
      <alignment horizontal="center" vertical="center" wrapText="1"/>
    </xf>
    <xf numFmtId="0" fontId="106" fillId="0" borderId="82" xfId="0" applyFont="1" applyBorder="1" applyAlignment="1">
      <alignment horizontal="left" vertical="center" wrapText="1"/>
    </xf>
    <xf numFmtId="0" fontId="106" fillId="0" borderId="45" xfId="0" applyFont="1" applyFill="1" applyBorder="1" applyAlignment="1">
      <alignment horizontal="left" vertical="top" wrapText="1"/>
    </xf>
    <xf numFmtId="0" fontId="106" fillId="0" borderId="66" xfId="0" applyFont="1" applyFill="1" applyBorder="1" applyAlignment="1">
      <alignment horizontal="left" vertical="top" wrapText="1"/>
    </xf>
    <xf numFmtId="0" fontId="106" fillId="0" borderId="51" xfId="0" applyFont="1" applyFill="1" applyBorder="1" applyAlignment="1">
      <alignment horizontal="left" vertical="top" wrapText="1"/>
    </xf>
    <xf numFmtId="0" fontId="106" fillId="0" borderId="82" xfId="0" applyFont="1" applyFill="1" applyBorder="1" applyAlignment="1">
      <alignment horizontal="left" vertical="center" wrapText="1"/>
    </xf>
    <xf numFmtId="0" fontId="106" fillId="0" borderId="26" xfId="0" applyFont="1" applyFill="1" applyBorder="1" applyAlignment="1">
      <alignment horizontal="left" vertical="center" wrapText="1"/>
    </xf>
    <xf numFmtId="16" fontId="106" fillId="33" borderId="70" xfId="0" applyNumberFormat="1" applyFont="1" applyFill="1" applyBorder="1" applyAlignment="1">
      <alignment horizontal="center" vertical="center"/>
    </xf>
    <xf numFmtId="16" fontId="106" fillId="33" borderId="38" xfId="0" applyNumberFormat="1" applyFont="1" applyFill="1" applyBorder="1" applyAlignment="1">
      <alignment horizontal="center" vertical="center"/>
    </xf>
    <xf numFmtId="16" fontId="106" fillId="33" borderId="30" xfId="0" applyNumberFormat="1" applyFont="1" applyFill="1" applyBorder="1" applyAlignment="1">
      <alignment horizontal="center" vertical="center"/>
    </xf>
    <xf numFmtId="0" fontId="106" fillId="0" borderId="50" xfId="0" applyFont="1" applyBorder="1" applyAlignment="1">
      <alignment horizontal="center" vertical="top"/>
    </xf>
    <xf numFmtId="0" fontId="106" fillId="0" borderId="69" xfId="0" applyFont="1" applyBorder="1" applyAlignment="1">
      <alignment horizontal="center" vertical="top"/>
    </xf>
    <xf numFmtId="0" fontId="106" fillId="0" borderId="17" xfId="0" applyFont="1" applyBorder="1" applyAlignment="1">
      <alignment horizontal="center" vertical="top"/>
    </xf>
    <xf numFmtId="0" fontId="106" fillId="0" borderId="50" xfId="0" applyFont="1" applyBorder="1" applyAlignment="1">
      <alignment horizontal="left" vertical="top" wrapText="1"/>
    </xf>
    <xf numFmtId="0" fontId="106" fillId="0" borderId="69" xfId="0" applyFont="1" applyBorder="1" applyAlignment="1">
      <alignment horizontal="left" vertical="top" wrapText="1"/>
    </xf>
    <xf numFmtId="0" fontId="106" fillId="0" borderId="17" xfId="0" applyFont="1" applyBorder="1" applyAlignment="1">
      <alignment horizontal="left" vertical="top" wrapText="1"/>
    </xf>
    <xf numFmtId="0" fontId="106" fillId="33" borderId="27" xfId="0" applyFont="1" applyFill="1" applyBorder="1" applyAlignment="1">
      <alignment horizontal="left" vertical="top" wrapText="1"/>
    </xf>
    <xf numFmtId="0" fontId="106" fillId="33" borderId="57" xfId="0" applyFont="1" applyFill="1" applyBorder="1" applyAlignment="1">
      <alignment horizontal="left" vertical="top" wrapText="1"/>
    </xf>
    <xf numFmtId="0" fontId="106" fillId="33" borderId="18" xfId="0" applyFont="1" applyFill="1" applyBorder="1" applyAlignment="1">
      <alignment horizontal="left" vertical="top" wrapText="1"/>
    </xf>
    <xf numFmtId="0" fontId="106" fillId="0" borderId="46" xfId="0" applyFont="1" applyFill="1" applyBorder="1" applyAlignment="1">
      <alignment horizontal="center" vertical="center" wrapText="1"/>
    </xf>
    <xf numFmtId="0" fontId="106" fillId="0" borderId="33" xfId="0" applyFont="1" applyFill="1" applyBorder="1" applyAlignment="1">
      <alignment horizontal="center" vertical="center" wrapText="1"/>
    </xf>
    <xf numFmtId="0" fontId="106" fillId="0" borderId="32" xfId="0" applyFont="1" applyFill="1" applyBorder="1" applyAlignment="1">
      <alignment horizontal="center" vertical="center" wrapText="1"/>
    </xf>
    <xf numFmtId="0" fontId="106" fillId="0" borderId="34" xfId="0" applyFont="1" applyBorder="1" applyAlignment="1">
      <alignment horizontal="center" vertical="center" wrapText="1"/>
    </xf>
    <xf numFmtId="0" fontId="106" fillId="33" borderId="15" xfId="0" applyFont="1" applyFill="1" applyBorder="1" applyAlignment="1">
      <alignment horizontal="center" vertical="center" wrapText="1"/>
    </xf>
    <xf numFmtId="0" fontId="106" fillId="33" borderId="31" xfId="0" applyFont="1" applyFill="1" applyBorder="1" applyAlignment="1">
      <alignment horizontal="center" vertical="center" wrapText="1"/>
    </xf>
    <xf numFmtId="0" fontId="106" fillId="33" borderId="34" xfId="0" applyFont="1" applyFill="1" applyBorder="1" applyAlignment="1">
      <alignment horizontal="center" vertical="center" wrapText="1"/>
    </xf>
    <xf numFmtId="0" fontId="106" fillId="0" borderId="15" xfId="0" applyFont="1" applyFill="1" applyBorder="1" applyAlignment="1">
      <alignment horizontal="center" vertical="center" wrapText="1"/>
    </xf>
    <xf numFmtId="0" fontId="106" fillId="0" borderId="31" xfId="0" applyFont="1" applyFill="1" applyBorder="1" applyAlignment="1">
      <alignment horizontal="center" vertical="center" wrapText="1"/>
    </xf>
    <xf numFmtId="0" fontId="106" fillId="0" borderId="34" xfId="0" applyFont="1" applyFill="1" applyBorder="1" applyAlignment="1">
      <alignment horizontal="center" vertical="center" wrapText="1"/>
    </xf>
    <xf numFmtId="0" fontId="106" fillId="0" borderId="46" xfId="0" applyFont="1" applyBorder="1" applyAlignment="1">
      <alignment horizontal="center" vertical="center" wrapText="1"/>
    </xf>
    <xf numFmtId="0" fontId="106" fillId="33" borderId="46" xfId="0" applyFont="1" applyFill="1" applyBorder="1" applyAlignment="1">
      <alignment horizontal="center" vertical="center" wrapText="1"/>
    </xf>
    <xf numFmtId="0" fontId="106" fillId="33" borderId="33" xfId="0" applyFont="1" applyFill="1" applyBorder="1" applyAlignment="1">
      <alignment horizontal="center" vertical="center" wrapText="1"/>
    </xf>
    <xf numFmtId="0" fontId="106" fillId="33" borderId="32" xfId="0" applyFont="1" applyFill="1" applyBorder="1" applyAlignment="1">
      <alignment horizontal="center" vertical="center" wrapText="1"/>
    </xf>
    <xf numFmtId="0" fontId="106" fillId="0" borderId="50" xfId="0" applyFont="1" applyBorder="1" applyAlignment="1">
      <alignment horizontal="center" vertical="top" wrapText="1"/>
    </xf>
    <xf numFmtId="0" fontId="106" fillId="0" borderId="69" xfId="0" applyFont="1" applyBorder="1" applyAlignment="1">
      <alignment horizontal="center" vertical="top" wrapText="1"/>
    </xf>
    <xf numFmtId="0" fontId="106" fillId="0" borderId="17" xfId="0" applyFont="1" applyBorder="1" applyAlignment="1">
      <alignment horizontal="center" vertical="top" wrapText="1"/>
    </xf>
    <xf numFmtId="0" fontId="106" fillId="0" borderId="50" xfId="0" applyFont="1" applyFill="1" applyBorder="1" applyAlignment="1">
      <alignment horizontal="left" vertical="top" wrapText="1"/>
    </xf>
    <xf numFmtId="0" fontId="106" fillId="0" borderId="69" xfId="0" applyFont="1" applyFill="1" applyBorder="1" applyAlignment="1">
      <alignment horizontal="left" vertical="top" wrapText="1"/>
    </xf>
    <xf numFmtId="0" fontId="106" fillId="0" borderId="17" xfId="0" applyFont="1" applyFill="1" applyBorder="1" applyAlignment="1">
      <alignment horizontal="left" vertical="top" wrapText="1"/>
    </xf>
    <xf numFmtId="0" fontId="106" fillId="0" borderId="31" xfId="0" applyFont="1" applyBorder="1" applyAlignment="1">
      <alignment horizontal="center" vertical="top" wrapText="1"/>
    </xf>
    <xf numFmtId="0" fontId="106" fillId="0" borderId="34" xfId="0" applyFont="1" applyBorder="1" applyAlignment="1">
      <alignment horizontal="center" vertical="top" wrapText="1"/>
    </xf>
    <xf numFmtId="0" fontId="106" fillId="0" borderId="15" xfId="0" applyFont="1" applyFill="1" applyBorder="1" applyAlignment="1">
      <alignment horizontal="center" vertical="top" wrapText="1"/>
    </xf>
    <xf numFmtId="0" fontId="106" fillId="0" borderId="31" xfId="0" applyFont="1" applyFill="1" applyBorder="1" applyAlignment="1">
      <alignment horizontal="center" vertical="top" wrapText="1"/>
    </xf>
    <xf numFmtId="0" fontId="106" fillId="0" borderId="34" xfId="0" applyFont="1" applyFill="1" applyBorder="1" applyAlignment="1">
      <alignment horizontal="center" vertical="top" wrapText="1"/>
    </xf>
    <xf numFmtId="0" fontId="106" fillId="0" borderId="58" xfId="0" applyFont="1" applyFill="1" applyBorder="1" applyAlignment="1">
      <alignment horizontal="center" vertical="top" wrapText="1"/>
    </xf>
    <xf numFmtId="0" fontId="106" fillId="0" borderId="35" xfId="0" applyFont="1" applyFill="1" applyBorder="1" applyAlignment="1">
      <alignment horizontal="center" vertical="top" wrapText="1"/>
    </xf>
    <xf numFmtId="0" fontId="106" fillId="0" borderId="59" xfId="0" applyFont="1" applyFill="1" applyBorder="1" applyAlignment="1">
      <alignment horizontal="center" vertical="top" wrapText="1"/>
    </xf>
    <xf numFmtId="0" fontId="106" fillId="33" borderId="65" xfId="0" applyFont="1" applyFill="1" applyBorder="1" applyAlignment="1" applyProtection="1">
      <alignment horizontal="center" vertical="center" wrapText="1"/>
      <protection/>
    </xf>
    <xf numFmtId="0" fontId="106" fillId="33" borderId="56" xfId="0" applyFont="1" applyFill="1" applyBorder="1" applyAlignment="1" applyProtection="1">
      <alignment horizontal="center" vertical="center" wrapText="1"/>
      <protection/>
    </xf>
    <xf numFmtId="17" fontId="106" fillId="0" borderId="31" xfId="0" applyNumberFormat="1" applyFont="1" applyBorder="1" applyAlignment="1">
      <alignment horizontal="center" vertical="top" wrapText="1"/>
    </xf>
    <xf numFmtId="17" fontId="106" fillId="0" borderId="34" xfId="0" applyNumberFormat="1" applyFont="1" applyBorder="1" applyAlignment="1">
      <alignment horizontal="center" vertical="top" wrapText="1"/>
    </xf>
    <xf numFmtId="0" fontId="106" fillId="0" borderId="15" xfId="0" applyFont="1" applyBorder="1" applyAlignment="1">
      <alignment horizontal="center" vertical="top" wrapText="1"/>
    </xf>
    <xf numFmtId="0" fontId="106" fillId="0" borderId="58" xfId="0" applyFont="1" applyBorder="1" applyAlignment="1">
      <alignment horizontal="center" vertical="top" wrapText="1"/>
    </xf>
    <xf numFmtId="0" fontId="106" fillId="0" borderId="35" xfId="0" applyFont="1" applyBorder="1" applyAlignment="1">
      <alignment horizontal="center" vertical="top" wrapText="1"/>
    </xf>
    <xf numFmtId="0" fontId="106" fillId="0" borderId="59" xfId="0" applyFont="1" applyBorder="1" applyAlignment="1">
      <alignment horizontal="center" vertical="top" wrapText="1"/>
    </xf>
    <xf numFmtId="0" fontId="106" fillId="0" borderId="46" xfId="0" applyFont="1" applyBorder="1" applyAlignment="1">
      <alignment horizontal="center" vertical="top" wrapText="1"/>
    </xf>
    <xf numFmtId="0" fontId="106" fillId="0" borderId="33" xfId="0" applyFont="1" applyBorder="1" applyAlignment="1">
      <alignment horizontal="center" vertical="top" wrapText="1"/>
    </xf>
    <xf numFmtId="0" fontId="106" fillId="0" borderId="46" xfId="0" applyFont="1" applyFill="1" applyBorder="1" applyAlignment="1">
      <alignment horizontal="center" vertical="top" wrapText="1"/>
    </xf>
    <xf numFmtId="0" fontId="106" fillId="0" borderId="33" xfId="0" applyFont="1" applyFill="1" applyBorder="1" applyAlignment="1">
      <alignment horizontal="center" vertical="top" wrapText="1"/>
    </xf>
    <xf numFmtId="0" fontId="106" fillId="33" borderId="60" xfId="0" applyFont="1" applyFill="1" applyBorder="1" applyAlignment="1" applyProtection="1">
      <alignment horizontal="center" vertical="center" wrapText="1"/>
      <protection/>
    </xf>
    <xf numFmtId="0" fontId="106" fillId="33" borderId="49" xfId="0" applyFont="1" applyFill="1" applyBorder="1" applyAlignment="1" applyProtection="1">
      <alignment horizontal="center" vertical="center" wrapText="1"/>
      <protection/>
    </xf>
    <xf numFmtId="0" fontId="106" fillId="33" borderId="61" xfId="0" applyFont="1" applyFill="1" applyBorder="1" applyAlignment="1" applyProtection="1">
      <alignment horizontal="center" vertical="center" wrapText="1"/>
      <protection/>
    </xf>
    <xf numFmtId="0" fontId="106" fillId="0" borderId="30" xfId="0" applyFont="1" applyFill="1" applyBorder="1" applyAlignment="1" applyProtection="1">
      <alignment horizontal="center" vertical="center" wrapText="1"/>
      <protection/>
    </xf>
    <xf numFmtId="0" fontId="138" fillId="0" borderId="60" xfId="0" applyFont="1" applyFill="1" applyBorder="1" applyAlignment="1">
      <alignment horizontal="center" vertical="center" wrapText="1"/>
    </xf>
    <xf numFmtId="0" fontId="138" fillId="0" borderId="49" xfId="0" applyFont="1" applyFill="1" applyBorder="1" applyAlignment="1">
      <alignment horizontal="center" vertical="center" wrapText="1"/>
    </xf>
    <xf numFmtId="0" fontId="106" fillId="0" borderId="71" xfId="0" applyFont="1" applyBorder="1" applyAlignment="1">
      <alignment horizontal="center" vertical="top" wrapText="1"/>
    </xf>
    <xf numFmtId="2" fontId="106" fillId="0" borderId="31" xfId="0" applyNumberFormat="1" applyFont="1" applyFill="1" applyBorder="1" applyAlignment="1">
      <alignment horizontal="center" vertical="center" wrapText="1"/>
    </xf>
    <xf numFmtId="0" fontId="138" fillId="0" borderId="41" xfId="0" applyFont="1" applyFill="1" applyBorder="1" applyAlignment="1">
      <alignment horizontal="center" vertical="center" wrapText="1"/>
    </xf>
    <xf numFmtId="0" fontId="138" fillId="0" borderId="30" xfId="0" applyFont="1" applyFill="1" applyBorder="1" applyAlignment="1">
      <alignment horizontal="center" vertical="center" wrapText="1"/>
    </xf>
    <xf numFmtId="0" fontId="106" fillId="33" borderId="75" xfId="0" applyFont="1" applyFill="1" applyBorder="1" applyAlignment="1" applyProtection="1">
      <alignment horizontal="center" vertical="center" wrapText="1"/>
      <protection/>
    </xf>
    <xf numFmtId="2" fontId="106" fillId="0" borderId="41" xfId="0" applyNumberFormat="1" applyFont="1" applyFill="1" applyBorder="1" applyAlignment="1">
      <alignment horizontal="center" vertical="center" wrapText="1"/>
    </xf>
    <xf numFmtId="2" fontId="106" fillId="0" borderId="42" xfId="0" applyNumberFormat="1" applyFont="1" applyFill="1" applyBorder="1" applyAlignment="1">
      <alignment horizontal="center" vertical="center" wrapText="1"/>
    </xf>
    <xf numFmtId="2" fontId="106" fillId="0" borderId="15" xfId="0" applyNumberFormat="1" applyFont="1" applyFill="1" applyBorder="1" applyAlignment="1">
      <alignment horizontal="center" vertical="center" wrapText="1"/>
    </xf>
    <xf numFmtId="0" fontId="106" fillId="0" borderId="70" xfId="0" applyFont="1" applyFill="1" applyBorder="1" applyAlignment="1">
      <alignment horizontal="center" vertical="center" wrapText="1"/>
    </xf>
    <xf numFmtId="0" fontId="106" fillId="0" borderId="30" xfId="0" applyFont="1" applyFill="1" applyBorder="1" applyAlignment="1">
      <alignment horizontal="center" vertical="center" wrapText="1"/>
    </xf>
    <xf numFmtId="0" fontId="106" fillId="0" borderId="41"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30" xfId="0" applyFont="1" applyFill="1" applyBorder="1" applyAlignment="1">
      <alignment horizontal="center" vertical="center"/>
    </xf>
    <xf numFmtId="0" fontId="106" fillId="0" borderId="32" xfId="0" applyFont="1" applyFill="1" applyBorder="1" applyAlignment="1">
      <alignment horizontal="center" vertical="top" wrapText="1"/>
    </xf>
    <xf numFmtId="0" fontId="106" fillId="0" borderId="32" xfId="0" applyFont="1" applyBorder="1" applyAlignment="1">
      <alignment horizontal="center" vertical="top" wrapText="1"/>
    </xf>
    <xf numFmtId="0" fontId="110" fillId="10" borderId="19" xfId="0" applyFont="1" applyFill="1" applyBorder="1" applyAlignment="1" applyProtection="1">
      <alignment horizontal="center" vertical="top" wrapText="1"/>
      <protection/>
    </xf>
    <xf numFmtId="0" fontId="110" fillId="10" borderId="22" xfId="0" applyFont="1" applyFill="1" applyBorder="1" applyAlignment="1" applyProtection="1">
      <alignment horizontal="center" vertical="top" wrapText="1"/>
      <protection/>
    </xf>
    <xf numFmtId="0" fontId="110" fillId="10" borderId="56" xfId="0" applyFont="1" applyFill="1" applyBorder="1" applyAlignment="1" applyProtection="1">
      <alignment horizontal="center" vertical="top" wrapText="1"/>
      <protection/>
    </xf>
    <xf numFmtId="0" fontId="110" fillId="33" borderId="45" xfId="0" applyFont="1" applyFill="1" applyBorder="1" applyAlignment="1" applyProtection="1">
      <alignment horizontal="center" wrapText="1"/>
      <protection/>
    </xf>
    <xf numFmtId="0" fontId="106" fillId="0" borderId="66" xfId="0" applyFont="1" applyBorder="1" applyAlignment="1">
      <alignment wrapText="1"/>
    </xf>
    <xf numFmtId="0" fontId="106" fillId="0" borderId="51" xfId="0" applyFont="1" applyBorder="1" applyAlignment="1">
      <alignment wrapText="1"/>
    </xf>
    <xf numFmtId="0" fontId="127" fillId="10" borderId="20" xfId="0" applyFont="1" applyFill="1" applyBorder="1" applyAlignment="1">
      <alignment horizontal="center" wrapText="1"/>
    </xf>
    <xf numFmtId="0" fontId="110" fillId="33" borderId="45" xfId="0" applyFont="1" applyFill="1" applyBorder="1" applyAlignment="1" applyProtection="1">
      <alignment horizontal="center" vertical="center" wrapText="1"/>
      <protection/>
    </xf>
    <xf numFmtId="0" fontId="110" fillId="33" borderId="66" xfId="0" applyFont="1" applyFill="1" applyBorder="1" applyAlignment="1" applyProtection="1">
      <alignment horizontal="center" vertical="center" wrapText="1"/>
      <protection/>
    </xf>
    <xf numFmtId="0" fontId="110" fillId="33" borderId="51" xfId="0" applyFont="1" applyFill="1" applyBorder="1" applyAlignment="1" applyProtection="1">
      <alignment horizontal="center" vertical="center" wrapText="1"/>
      <protection/>
    </xf>
    <xf numFmtId="0" fontId="110" fillId="0" borderId="45" xfId="0" applyFont="1" applyFill="1" applyBorder="1" applyAlignment="1" applyProtection="1">
      <alignment horizontal="center" vertical="center" wrapText="1"/>
      <protection/>
    </xf>
    <xf numFmtId="0" fontId="110" fillId="0" borderId="66" xfId="0" applyFont="1" applyFill="1" applyBorder="1" applyAlignment="1" applyProtection="1">
      <alignment horizontal="center" vertical="center" wrapText="1"/>
      <protection/>
    </xf>
    <xf numFmtId="0" fontId="110" fillId="0" borderId="51" xfId="0" applyFont="1" applyFill="1" applyBorder="1" applyAlignment="1" applyProtection="1">
      <alignment horizontal="center" vertical="center" wrapText="1"/>
      <protection/>
    </xf>
    <xf numFmtId="0" fontId="110" fillId="13" borderId="45" xfId="0" applyFont="1" applyFill="1" applyBorder="1" applyAlignment="1" applyProtection="1">
      <alignment horizontal="center" vertical="center" wrapText="1"/>
      <protection/>
    </xf>
    <xf numFmtId="0" fontId="110" fillId="13" borderId="66" xfId="0" applyFont="1" applyFill="1" applyBorder="1" applyAlignment="1" applyProtection="1">
      <alignment horizontal="center" vertical="center" wrapText="1"/>
      <protection/>
    </xf>
    <xf numFmtId="0" fontId="110" fillId="13" borderId="51" xfId="0" applyFont="1" applyFill="1" applyBorder="1" applyAlignment="1" applyProtection="1">
      <alignment horizontal="center" vertical="center" wrapText="1"/>
      <protection/>
    </xf>
    <xf numFmtId="0" fontId="106" fillId="13" borderId="46" xfId="0" applyFont="1" applyFill="1" applyBorder="1" applyAlignment="1">
      <alignment horizontal="center" vertical="top" wrapText="1"/>
    </xf>
    <xf numFmtId="0" fontId="106" fillId="13" borderId="33" xfId="0" applyFont="1" applyFill="1" applyBorder="1" applyAlignment="1">
      <alignment horizontal="center" vertical="top" wrapText="1"/>
    </xf>
    <xf numFmtId="0" fontId="106" fillId="13" borderId="32" xfId="0" applyFont="1" applyFill="1" applyBorder="1" applyAlignment="1">
      <alignment horizontal="center" vertical="top" wrapText="1"/>
    </xf>
    <xf numFmtId="0" fontId="137" fillId="13" borderId="15" xfId="0" applyFont="1" applyFill="1" applyBorder="1" applyAlignment="1">
      <alignment horizontal="center" vertical="top" wrapText="1"/>
    </xf>
    <xf numFmtId="0" fontId="137" fillId="13" borderId="31" xfId="0" applyFont="1" applyFill="1" applyBorder="1" applyAlignment="1">
      <alignment horizontal="center" vertical="top" wrapText="1"/>
    </xf>
    <xf numFmtId="0" fontId="137" fillId="13" borderId="34" xfId="0" applyFont="1" applyFill="1" applyBorder="1" applyAlignment="1">
      <alignment horizontal="center" vertical="top" wrapText="1"/>
    </xf>
    <xf numFmtId="2" fontId="137" fillId="13" borderId="31" xfId="0" applyNumberFormat="1" applyFont="1" applyFill="1" applyBorder="1" applyAlignment="1">
      <alignment horizontal="center" vertical="center" wrapText="1"/>
    </xf>
    <xf numFmtId="0" fontId="137" fillId="13" borderId="41" xfId="0" applyFont="1" applyFill="1" applyBorder="1" applyAlignment="1" applyProtection="1">
      <alignment horizontal="center" vertical="center" wrapText="1"/>
      <protection/>
    </xf>
    <xf numFmtId="0" fontId="137" fillId="13" borderId="30" xfId="0" applyFont="1" applyFill="1" applyBorder="1" applyAlignment="1" applyProtection="1">
      <alignment horizontal="center" vertical="center" wrapText="1"/>
      <protection/>
    </xf>
    <xf numFmtId="0" fontId="106" fillId="13" borderId="58" xfId="0" applyFont="1" applyFill="1" applyBorder="1" applyAlignment="1">
      <alignment horizontal="center" vertical="top" wrapText="1"/>
    </xf>
    <xf numFmtId="0" fontId="106" fillId="13" borderId="35" xfId="0" applyFont="1" applyFill="1" applyBorder="1" applyAlignment="1">
      <alignment horizontal="center" vertical="top" wrapText="1"/>
    </xf>
    <xf numFmtId="0" fontId="106" fillId="13" borderId="59" xfId="0" applyFont="1" applyFill="1" applyBorder="1" applyAlignment="1">
      <alignment horizontal="center" vertical="top" wrapText="1"/>
    </xf>
    <xf numFmtId="0" fontId="106" fillId="13" borderId="15" xfId="0" applyFont="1" applyFill="1" applyBorder="1" applyAlignment="1">
      <alignment horizontal="center" vertical="top" wrapText="1"/>
    </xf>
    <xf numFmtId="0" fontId="106" fillId="13" borderId="31" xfId="0" applyFont="1" applyFill="1" applyBorder="1" applyAlignment="1">
      <alignment horizontal="center" vertical="top" wrapText="1"/>
    </xf>
    <xf numFmtId="0" fontId="106" fillId="13" borderId="34" xfId="0" applyFont="1" applyFill="1" applyBorder="1" applyAlignment="1">
      <alignment horizontal="center" vertical="top" wrapText="1"/>
    </xf>
    <xf numFmtId="0" fontId="134" fillId="13" borderId="15" xfId="0" applyFont="1" applyFill="1" applyBorder="1" applyAlignment="1">
      <alignment horizontal="center" vertical="center" wrapText="1"/>
    </xf>
    <xf numFmtId="0" fontId="134" fillId="13" borderId="31" xfId="0" applyFont="1" applyFill="1" applyBorder="1" applyAlignment="1">
      <alignment horizontal="center" vertical="center" wrapText="1"/>
    </xf>
    <xf numFmtId="0" fontId="134" fillId="13" borderId="34" xfId="0" applyFont="1" applyFill="1" applyBorder="1" applyAlignment="1">
      <alignment horizontal="center" vertical="center" wrapText="1"/>
    </xf>
    <xf numFmtId="0" fontId="137" fillId="13" borderId="50" xfId="0" applyFont="1" applyFill="1" applyBorder="1" applyAlignment="1">
      <alignment horizontal="left" vertical="top" wrapText="1"/>
    </xf>
    <xf numFmtId="0" fontId="137" fillId="13" borderId="69" xfId="0" applyFont="1" applyFill="1" applyBorder="1" applyAlignment="1">
      <alignment horizontal="left" vertical="top" wrapText="1"/>
    </xf>
    <xf numFmtId="0" fontId="137" fillId="13" borderId="17" xfId="0" applyFont="1" applyFill="1" applyBorder="1" applyAlignment="1">
      <alignment horizontal="left" vertical="top" wrapText="1"/>
    </xf>
    <xf numFmtId="0" fontId="106" fillId="13" borderId="46" xfId="0" applyFont="1" applyFill="1" applyBorder="1" applyAlignment="1">
      <alignment horizontal="center" vertical="center" wrapText="1"/>
    </xf>
    <xf numFmtId="0" fontId="106" fillId="13" borderId="33" xfId="0" applyFont="1" applyFill="1" applyBorder="1" applyAlignment="1">
      <alignment horizontal="center" vertical="center" wrapText="1"/>
    </xf>
    <xf numFmtId="0" fontId="106" fillId="13" borderId="32" xfId="0" applyFont="1" applyFill="1" applyBorder="1" applyAlignment="1">
      <alignment horizontal="center" vertical="center" wrapText="1"/>
    </xf>
    <xf numFmtId="0" fontId="106" fillId="13" borderId="15" xfId="0" applyFont="1" applyFill="1" applyBorder="1" applyAlignment="1">
      <alignment horizontal="center" vertical="center" wrapText="1"/>
    </xf>
    <xf numFmtId="0" fontId="106" fillId="13" borderId="31" xfId="0" applyFont="1" applyFill="1" applyBorder="1" applyAlignment="1">
      <alignment horizontal="center" vertical="center" wrapText="1"/>
    </xf>
    <xf numFmtId="0" fontId="106" fillId="13" borderId="34" xfId="0" applyFont="1" applyFill="1" applyBorder="1" applyAlignment="1">
      <alignment horizontal="center" vertical="center" wrapText="1"/>
    </xf>
    <xf numFmtId="0" fontId="134" fillId="13" borderId="72" xfId="0" applyFont="1" applyFill="1" applyBorder="1" applyAlignment="1">
      <alignment horizontal="left" vertical="top" wrapText="1"/>
    </xf>
    <xf numFmtId="0" fontId="134" fillId="13" borderId="87" xfId="0" applyFont="1" applyFill="1" applyBorder="1" applyAlignment="1">
      <alignment horizontal="left" vertical="top" wrapText="1"/>
    </xf>
    <xf numFmtId="0" fontId="134" fillId="13" borderId="47" xfId="0" applyFont="1" applyFill="1" applyBorder="1" applyAlignment="1">
      <alignment horizontal="left" vertical="top" wrapText="1"/>
    </xf>
    <xf numFmtId="0" fontId="34" fillId="13" borderId="45" xfId="0" applyFont="1" applyFill="1" applyBorder="1" applyAlignment="1">
      <alignment horizontal="left" vertical="top" wrapText="1"/>
    </xf>
    <xf numFmtId="0" fontId="137" fillId="13" borderId="66" xfId="0" applyFont="1" applyFill="1" applyBorder="1" applyAlignment="1">
      <alignment horizontal="left" vertical="top" wrapText="1"/>
    </xf>
    <xf numFmtId="0" fontId="137" fillId="13" borderId="51" xfId="0" applyFont="1" applyFill="1" applyBorder="1" applyAlignment="1">
      <alignment horizontal="left" vertical="top" wrapText="1"/>
    </xf>
    <xf numFmtId="0" fontId="134" fillId="13" borderId="82" xfId="0" applyFont="1" applyFill="1" applyBorder="1" applyAlignment="1">
      <alignment horizontal="left" vertical="center" wrapText="1"/>
    </xf>
    <xf numFmtId="0" fontId="134" fillId="13" borderId="26" xfId="0" applyFont="1" applyFill="1" applyBorder="1" applyAlignment="1">
      <alignment horizontal="left" vertical="center" wrapText="1"/>
    </xf>
    <xf numFmtId="0" fontId="137" fillId="13" borderId="45" xfId="0" applyFont="1" applyFill="1" applyBorder="1" applyAlignment="1">
      <alignment horizontal="left" vertical="center" wrapText="1"/>
    </xf>
    <xf numFmtId="0" fontId="137" fillId="13" borderId="66" xfId="0" applyFont="1" applyFill="1" applyBorder="1" applyAlignment="1">
      <alignment horizontal="left" vertical="center" wrapText="1"/>
    </xf>
    <xf numFmtId="0" fontId="137" fillId="13" borderId="78" xfId="0" applyFont="1" applyFill="1" applyBorder="1" applyAlignment="1">
      <alignment horizontal="left" vertical="center" wrapText="1"/>
    </xf>
    <xf numFmtId="0" fontId="134" fillId="13" borderId="77" xfId="0" applyFont="1" applyFill="1" applyBorder="1" applyAlignment="1">
      <alignment horizontal="left" vertical="center" wrapText="1"/>
    </xf>
    <xf numFmtId="0" fontId="134" fillId="13" borderId="51" xfId="0" applyFont="1" applyFill="1" applyBorder="1" applyAlignment="1">
      <alignment horizontal="left" vertical="center" wrapText="1"/>
    </xf>
    <xf numFmtId="0" fontId="137" fillId="13" borderId="27" xfId="0" applyFont="1" applyFill="1" applyBorder="1" applyAlignment="1">
      <alignment horizontal="left" vertical="center" wrapText="1"/>
    </xf>
    <xf numFmtId="0" fontId="137" fillId="13" borderId="57" xfId="0" applyFont="1" applyFill="1" applyBorder="1" applyAlignment="1">
      <alignment horizontal="left" vertical="center" wrapText="1"/>
    </xf>
    <xf numFmtId="0" fontId="134" fillId="13" borderId="57" xfId="0" applyFont="1" applyFill="1" applyBorder="1" applyAlignment="1">
      <alignment horizontal="center" vertical="center" wrapText="1"/>
    </xf>
    <xf numFmtId="0" fontId="137" fillId="13" borderId="19" xfId="0" applyFont="1" applyFill="1" applyBorder="1" applyAlignment="1">
      <alignment horizontal="left" vertical="top" wrapText="1"/>
    </xf>
    <xf numFmtId="0" fontId="137" fillId="13" borderId="20" xfId="0" applyFont="1" applyFill="1" applyBorder="1" applyAlignment="1">
      <alignment horizontal="left" vertical="top" wrapText="1"/>
    </xf>
    <xf numFmtId="0" fontId="137" fillId="13" borderId="79" xfId="0" applyFont="1" applyFill="1" applyBorder="1" applyAlignment="1">
      <alignment horizontal="left" vertical="top" wrapText="1"/>
    </xf>
    <xf numFmtId="0" fontId="137" fillId="13" borderId="22" xfId="0" applyFont="1" applyFill="1" applyBorder="1" applyAlignment="1">
      <alignment horizontal="left" vertical="top" wrapText="1"/>
    </xf>
    <xf numFmtId="0" fontId="137" fillId="13" borderId="0" xfId="0" applyFont="1" applyFill="1" applyBorder="1" applyAlignment="1">
      <alignment horizontal="left" vertical="top" wrapText="1"/>
    </xf>
    <xf numFmtId="0" fontId="137" fillId="13" borderId="54" xfId="0" applyFont="1" applyFill="1" applyBorder="1" applyAlignment="1">
      <alignment horizontal="left" vertical="top" wrapText="1"/>
    </xf>
    <xf numFmtId="0" fontId="137" fillId="13" borderId="24" xfId="0" applyFont="1" applyFill="1" applyBorder="1" applyAlignment="1">
      <alignment horizontal="left" vertical="top" wrapText="1"/>
    </xf>
    <xf numFmtId="0" fontId="137" fillId="13" borderId="25" xfId="0" applyFont="1" applyFill="1" applyBorder="1" applyAlignment="1">
      <alignment horizontal="left" vertical="top" wrapText="1"/>
    </xf>
    <xf numFmtId="0" fontId="137" fillId="13" borderId="80" xfId="0" applyFont="1" applyFill="1" applyBorder="1" applyAlignment="1">
      <alignment horizontal="left" vertical="top" wrapText="1"/>
    </xf>
    <xf numFmtId="0" fontId="134" fillId="13" borderId="58" xfId="0" applyFont="1" applyFill="1" applyBorder="1" applyAlignment="1">
      <alignment horizontal="center" vertical="center" wrapText="1"/>
    </xf>
    <xf numFmtId="0" fontId="134" fillId="13" borderId="59" xfId="0" applyFont="1" applyFill="1" applyBorder="1" applyAlignment="1">
      <alignment horizontal="center" vertical="center" wrapText="1"/>
    </xf>
    <xf numFmtId="0" fontId="134" fillId="13" borderId="41" xfId="0" applyFont="1" applyFill="1" applyBorder="1" applyAlignment="1">
      <alignment horizontal="center" vertical="center"/>
    </xf>
    <xf numFmtId="0" fontId="134" fillId="13" borderId="42" xfId="0" applyFont="1" applyFill="1" applyBorder="1" applyAlignment="1">
      <alignment horizontal="center" vertical="center"/>
    </xf>
    <xf numFmtId="0" fontId="134" fillId="13" borderId="60" xfId="0" applyFont="1" applyFill="1" applyBorder="1" applyAlignment="1">
      <alignment horizontal="center" vertical="center"/>
    </xf>
    <xf numFmtId="0" fontId="134" fillId="13" borderId="61" xfId="0" applyFont="1" applyFill="1" applyBorder="1" applyAlignment="1">
      <alignment horizontal="center" vertical="center"/>
    </xf>
    <xf numFmtId="0" fontId="137" fillId="13" borderId="19" xfId="0" applyFont="1" applyFill="1" applyBorder="1" applyAlignment="1" applyProtection="1">
      <alignment horizontal="left" vertical="center" wrapText="1"/>
      <protection/>
    </xf>
    <xf numFmtId="0" fontId="137" fillId="13" borderId="20" xfId="0" applyFont="1" applyFill="1" applyBorder="1" applyAlignment="1" applyProtection="1">
      <alignment horizontal="left" vertical="center" wrapText="1"/>
      <protection/>
    </xf>
    <xf numFmtId="0" fontId="137" fillId="13" borderId="79" xfId="0" applyFont="1" applyFill="1" applyBorder="1" applyAlignment="1" applyProtection="1">
      <alignment horizontal="left" vertical="center" wrapText="1"/>
      <protection/>
    </xf>
    <xf numFmtId="0" fontId="137" fillId="13" borderId="24" xfId="0" applyFont="1" applyFill="1" applyBorder="1" applyAlignment="1" applyProtection="1">
      <alignment horizontal="left" vertical="center" wrapText="1"/>
      <protection/>
    </xf>
    <xf numFmtId="0" fontId="137" fillId="13" borderId="25" xfId="0" applyFont="1" applyFill="1" applyBorder="1" applyAlignment="1" applyProtection="1">
      <alignment horizontal="left" vertical="center" wrapText="1"/>
      <protection/>
    </xf>
    <xf numFmtId="0" fontId="137" fillId="13" borderId="80" xfId="0" applyFont="1" applyFill="1" applyBorder="1" applyAlignment="1" applyProtection="1">
      <alignment horizontal="left" vertical="center" wrapText="1"/>
      <protection/>
    </xf>
    <xf numFmtId="0" fontId="134" fillId="13" borderId="33" xfId="0" applyFont="1" applyFill="1" applyBorder="1" applyAlignment="1" applyProtection="1">
      <alignment horizontal="center" vertical="center" wrapText="1"/>
      <protection/>
    </xf>
    <xf numFmtId="0" fontId="134" fillId="13" borderId="32" xfId="0" applyFont="1" applyFill="1" applyBorder="1" applyAlignment="1" applyProtection="1">
      <alignment horizontal="center" vertical="center" wrapText="1"/>
      <protection/>
    </xf>
    <xf numFmtId="0" fontId="134" fillId="13" borderId="69" xfId="0" applyFont="1" applyFill="1" applyBorder="1" applyAlignment="1" applyProtection="1">
      <alignment horizontal="center" vertical="center" wrapText="1"/>
      <protection/>
    </xf>
    <xf numFmtId="0" fontId="134" fillId="13" borderId="17" xfId="0" applyFont="1" applyFill="1" applyBorder="1" applyAlignment="1" applyProtection="1">
      <alignment horizontal="center" vertical="center" wrapText="1"/>
      <protection/>
    </xf>
    <xf numFmtId="0" fontId="137" fillId="13" borderId="27" xfId="0" applyFont="1" applyFill="1" applyBorder="1" applyAlignment="1" applyProtection="1">
      <alignment horizontal="left" vertical="center" wrapText="1"/>
      <protection/>
    </xf>
    <xf numFmtId="0" fontId="137" fillId="13" borderId="57" xfId="0" applyFont="1" applyFill="1" applyBorder="1" applyAlignment="1" applyProtection="1">
      <alignment horizontal="left" vertical="center" wrapText="1"/>
      <protection/>
    </xf>
    <xf numFmtId="0" fontId="137" fillId="13" borderId="19" xfId="0" applyFont="1" applyFill="1" applyBorder="1" applyAlignment="1" applyProtection="1">
      <alignment horizontal="left" vertical="top" wrapText="1"/>
      <protection/>
    </xf>
    <xf numFmtId="0" fontId="137" fillId="13" borderId="20" xfId="0" applyFont="1" applyFill="1" applyBorder="1" applyAlignment="1" applyProtection="1">
      <alignment horizontal="left" vertical="top" wrapText="1"/>
      <protection/>
    </xf>
    <xf numFmtId="0" fontId="137" fillId="13" borderId="79" xfId="0" applyFont="1" applyFill="1" applyBorder="1" applyAlignment="1" applyProtection="1">
      <alignment horizontal="left" vertical="top" wrapText="1"/>
      <protection/>
    </xf>
    <xf numFmtId="0" fontId="137" fillId="13" borderId="85" xfId="0" applyFont="1" applyFill="1" applyBorder="1" applyAlignment="1" applyProtection="1">
      <alignment horizontal="left" vertical="top" wrapText="1"/>
      <protection/>
    </xf>
    <xf numFmtId="0" fontId="137" fillId="13" borderId="52" xfId="0" applyFont="1" applyFill="1" applyBorder="1" applyAlignment="1" applyProtection="1">
      <alignment horizontal="left" vertical="top" wrapText="1"/>
      <protection/>
    </xf>
    <xf numFmtId="0" fontId="137" fillId="13" borderId="64" xfId="0" applyFont="1" applyFill="1" applyBorder="1" applyAlignment="1" applyProtection="1">
      <alignment horizontal="left" vertical="top" wrapText="1"/>
      <protection/>
    </xf>
    <xf numFmtId="0" fontId="134" fillId="13" borderId="81" xfId="0" applyFont="1" applyFill="1" applyBorder="1" applyAlignment="1" applyProtection="1">
      <alignment horizontal="left" vertical="center" wrapText="1"/>
      <protection/>
    </xf>
    <xf numFmtId="0" fontId="134" fillId="13" borderId="21" xfId="0" applyFont="1" applyFill="1" applyBorder="1" applyAlignment="1" applyProtection="1">
      <alignment horizontal="left" vertical="center" wrapText="1"/>
      <protection/>
    </xf>
    <xf numFmtId="0" fontId="134" fillId="13" borderId="43" xfId="0" applyFont="1" applyFill="1" applyBorder="1" applyAlignment="1" applyProtection="1">
      <alignment horizontal="left" vertical="center" wrapText="1"/>
      <protection/>
    </xf>
    <xf numFmtId="0" fontId="134" fillId="13" borderId="86" xfId="0" applyFont="1" applyFill="1" applyBorder="1" applyAlignment="1" applyProtection="1">
      <alignment horizontal="left" vertical="center" wrapText="1"/>
      <protection/>
    </xf>
    <xf numFmtId="0" fontId="137" fillId="13" borderId="83" xfId="0" applyFont="1" applyFill="1" applyBorder="1" applyAlignment="1" applyProtection="1">
      <alignment vertical="top" wrapText="1"/>
      <protection/>
    </xf>
    <xf numFmtId="0" fontId="137" fillId="13" borderId="84" xfId="0" applyFont="1" applyFill="1" applyBorder="1" applyAlignment="1" applyProtection="1">
      <alignment vertical="top" wrapText="1"/>
      <protection/>
    </xf>
    <xf numFmtId="0" fontId="137" fillId="13" borderId="67" xfId="0" applyFont="1" applyFill="1" applyBorder="1" applyAlignment="1" applyProtection="1">
      <alignment vertical="top" wrapText="1"/>
      <protection/>
    </xf>
    <xf numFmtId="0" fontId="137" fillId="13" borderId="85" xfId="0" applyFont="1" applyFill="1" applyBorder="1" applyAlignment="1" applyProtection="1">
      <alignment vertical="top" wrapText="1"/>
      <protection/>
    </xf>
    <xf numFmtId="0" fontId="137" fillId="13" borderId="52" xfId="0" applyFont="1" applyFill="1" applyBorder="1" applyAlignment="1" applyProtection="1">
      <alignment vertical="top" wrapText="1"/>
      <protection/>
    </xf>
    <xf numFmtId="0" fontId="137" fillId="13" borderId="64" xfId="0" applyFont="1" applyFill="1" applyBorder="1" applyAlignment="1" applyProtection="1">
      <alignment vertical="top" wrapText="1"/>
      <protection/>
    </xf>
    <xf numFmtId="0" fontId="134" fillId="13" borderId="31" xfId="0" applyFont="1" applyFill="1" applyBorder="1" applyAlignment="1" applyProtection="1">
      <alignment horizontal="left" vertical="center" wrapText="1"/>
      <protection/>
    </xf>
    <xf numFmtId="0" fontId="134" fillId="13" borderId="34" xfId="0" applyFont="1" applyFill="1" applyBorder="1" applyAlignment="1" applyProtection="1">
      <alignment horizontal="left" vertical="center" wrapText="1"/>
      <protection/>
    </xf>
    <xf numFmtId="0" fontId="137" fillId="13" borderId="75" xfId="0" applyFont="1" applyFill="1" applyBorder="1" applyAlignment="1" applyProtection="1">
      <alignment horizontal="left" vertical="top" wrapText="1"/>
      <protection/>
    </xf>
    <xf numFmtId="0" fontId="137" fillId="13" borderId="76" xfId="0" applyFont="1" applyFill="1" applyBorder="1" applyAlignment="1" applyProtection="1">
      <alignment horizontal="left" vertical="top" wrapText="1"/>
      <protection/>
    </xf>
    <xf numFmtId="0" fontId="137" fillId="13" borderId="49" xfId="0" applyFont="1" applyFill="1" applyBorder="1" applyAlignment="1" applyProtection="1">
      <alignment horizontal="left" vertical="top" wrapText="1"/>
      <protection/>
    </xf>
    <xf numFmtId="0" fontId="134" fillId="13" borderId="60" xfId="0" applyFont="1" applyFill="1" applyBorder="1" applyAlignment="1" applyProtection="1">
      <alignment horizontal="left" vertical="center" wrapText="1"/>
      <protection/>
    </xf>
    <xf numFmtId="0" fontId="134" fillId="13" borderId="61" xfId="0" applyFont="1" applyFill="1" applyBorder="1" applyAlignment="1" applyProtection="1">
      <alignment horizontal="left" vertical="center" wrapText="1"/>
      <protection/>
    </xf>
    <xf numFmtId="0" fontId="134" fillId="13" borderId="31" xfId="0" applyFont="1" applyFill="1" applyBorder="1" applyAlignment="1" applyProtection="1">
      <alignment horizontal="center" vertical="center" wrapText="1"/>
      <protection/>
    </xf>
    <xf numFmtId="0" fontId="134" fillId="13" borderId="34" xfId="0" applyFont="1" applyFill="1" applyBorder="1" applyAlignment="1" applyProtection="1">
      <alignment horizontal="center" vertical="center" wrapText="1"/>
      <protection/>
    </xf>
    <xf numFmtId="0" fontId="137" fillId="13" borderId="83" xfId="0" applyFont="1" applyFill="1" applyBorder="1" applyAlignment="1" applyProtection="1">
      <alignment horizontal="left" vertical="top" wrapText="1"/>
      <protection/>
    </xf>
    <xf numFmtId="0" fontId="137" fillId="13" borderId="84" xfId="0" applyFont="1" applyFill="1" applyBorder="1" applyAlignment="1" applyProtection="1">
      <alignment horizontal="left" vertical="top" wrapText="1"/>
      <protection/>
    </xf>
    <xf numFmtId="0" fontId="137" fillId="13" borderId="67" xfId="0" applyFont="1" applyFill="1" applyBorder="1" applyAlignment="1" applyProtection="1">
      <alignment horizontal="left" vertical="top" wrapText="1"/>
      <protection/>
    </xf>
    <xf numFmtId="0" fontId="134" fillId="13" borderId="41" xfId="0" applyFont="1" applyFill="1" applyBorder="1" applyAlignment="1" applyProtection="1">
      <alignment horizontal="center" vertical="center" wrapText="1"/>
      <protection/>
    </xf>
    <xf numFmtId="0" fontId="134" fillId="13" borderId="42" xfId="0" applyFont="1" applyFill="1" applyBorder="1" applyAlignment="1" applyProtection="1">
      <alignment horizontal="center" vertical="center" wrapText="1"/>
      <protection/>
    </xf>
    <xf numFmtId="0" fontId="137" fillId="13" borderId="75" xfId="0" applyFont="1" applyFill="1" applyBorder="1" applyAlignment="1" applyProtection="1">
      <alignment horizontal="left" vertical="center" wrapText="1"/>
      <protection/>
    </xf>
    <xf numFmtId="0" fontId="137" fillId="13" borderId="76" xfId="0" applyFont="1" applyFill="1" applyBorder="1" applyAlignment="1" applyProtection="1">
      <alignment horizontal="left" vertical="center" wrapText="1"/>
      <protection/>
    </xf>
    <xf numFmtId="0" fontId="137" fillId="13" borderId="49" xfId="0" applyFont="1" applyFill="1" applyBorder="1" applyAlignment="1" applyProtection="1">
      <alignment horizontal="left" vertical="center" wrapText="1"/>
      <protection/>
    </xf>
    <xf numFmtId="0" fontId="134" fillId="13" borderId="77" xfId="0" applyFont="1" applyFill="1" applyBorder="1" applyAlignment="1" applyProtection="1">
      <alignment horizontal="left" vertical="center" wrapText="1"/>
      <protection/>
    </xf>
    <xf numFmtId="0" fontId="134" fillId="13" borderId="51" xfId="0" applyFont="1" applyFill="1" applyBorder="1" applyAlignment="1" applyProtection="1">
      <alignment horizontal="left" vertical="center" wrapText="1"/>
      <protection/>
    </xf>
    <xf numFmtId="0" fontId="134" fillId="13" borderId="81" xfId="0" applyFont="1" applyFill="1" applyBorder="1" applyAlignment="1" applyProtection="1">
      <alignment horizontal="center" vertical="center" wrapText="1"/>
      <protection/>
    </xf>
    <xf numFmtId="0" fontId="134" fillId="13" borderId="21" xfId="0" applyFont="1" applyFill="1" applyBorder="1" applyAlignment="1" applyProtection="1">
      <alignment horizontal="center" vertical="center" wrapText="1"/>
      <protection/>
    </xf>
    <xf numFmtId="0" fontId="134" fillId="13" borderId="82" xfId="0" applyFont="1" applyFill="1" applyBorder="1" applyAlignment="1" applyProtection="1">
      <alignment horizontal="center" vertical="center" wrapText="1"/>
      <protection/>
    </xf>
    <xf numFmtId="0" fontId="134" fillId="13" borderId="26" xfId="0" applyFont="1" applyFill="1" applyBorder="1" applyAlignment="1" applyProtection="1">
      <alignment horizontal="center" vertical="center" wrapText="1"/>
      <protection/>
    </xf>
    <xf numFmtId="0" fontId="137" fillId="13" borderId="22" xfId="0" applyFont="1" applyFill="1" applyBorder="1" applyAlignment="1" applyProtection="1">
      <alignment horizontal="left" vertical="center" wrapText="1"/>
      <protection/>
    </xf>
    <xf numFmtId="0" fontId="137" fillId="13" borderId="0" xfId="0" applyFont="1" applyFill="1" applyBorder="1" applyAlignment="1" applyProtection="1">
      <alignment horizontal="left" vertical="center" wrapText="1"/>
      <protection/>
    </xf>
    <xf numFmtId="0" fontId="137" fillId="13" borderId="54" xfId="0" applyFont="1" applyFill="1" applyBorder="1" applyAlignment="1" applyProtection="1">
      <alignment horizontal="left" vertical="center" wrapText="1"/>
      <protection/>
    </xf>
    <xf numFmtId="0" fontId="134" fillId="13" borderId="33" xfId="0" applyFont="1" applyFill="1" applyBorder="1" applyAlignment="1" applyProtection="1">
      <alignment horizontal="left" vertical="center" wrapText="1"/>
      <protection/>
    </xf>
    <xf numFmtId="0" fontId="134" fillId="13" borderId="32" xfId="0" applyFont="1" applyFill="1" applyBorder="1" applyAlignment="1" applyProtection="1">
      <alignment horizontal="left" vertical="center" wrapText="1"/>
      <protection/>
    </xf>
    <xf numFmtId="0" fontId="137" fillId="13" borderId="45" xfId="0" applyFont="1" applyFill="1" applyBorder="1" applyAlignment="1" applyProtection="1">
      <alignment horizontal="left" vertical="center" wrapText="1"/>
      <protection/>
    </xf>
    <xf numFmtId="0" fontId="137" fillId="13" borderId="66" xfId="0" applyFont="1" applyFill="1" applyBorder="1" applyAlignment="1" applyProtection="1">
      <alignment horizontal="left" vertical="center" wrapText="1"/>
      <protection/>
    </xf>
    <xf numFmtId="0" fontId="137" fillId="13" borderId="78" xfId="0" applyFont="1" applyFill="1" applyBorder="1" applyAlignment="1" applyProtection="1">
      <alignment horizontal="left" vertical="center" wrapText="1"/>
      <protection/>
    </xf>
    <xf numFmtId="0" fontId="137" fillId="13" borderId="77" xfId="0" applyFont="1" applyFill="1" applyBorder="1" applyAlignment="1" applyProtection="1">
      <alignment horizontal="left" vertical="center" wrapText="1"/>
      <protection/>
    </xf>
    <xf numFmtId="0" fontId="134" fillId="13" borderId="78" xfId="0" applyFont="1" applyFill="1" applyBorder="1" applyAlignment="1" applyProtection="1">
      <alignment horizontal="left" vertical="center" wrapText="1"/>
      <protection/>
    </xf>
    <xf numFmtId="0" fontId="137" fillId="13" borderId="20" xfId="0" applyFont="1" applyFill="1" applyBorder="1" applyAlignment="1" applyProtection="1">
      <alignment vertical="center" wrapText="1"/>
      <protection/>
    </xf>
    <xf numFmtId="0" fontId="137" fillId="13" borderId="79" xfId="0" applyFont="1" applyFill="1" applyBorder="1" applyAlignment="1" applyProtection="1">
      <alignment vertical="center" wrapText="1"/>
      <protection/>
    </xf>
    <xf numFmtId="0" fontId="137" fillId="13" borderId="25" xfId="0" applyFont="1" applyFill="1" applyBorder="1" applyAlignment="1" applyProtection="1">
      <alignment vertical="center" wrapText="1"/>
      <protection/>
    </xf>
    <xf numFmtId="0" fontId="137" fillId="13" borderId="80" xfId="0" applyFont="1" applyFill="1" applyBorder="1" applyAlignment="1" applyProtection="1">
      <alignment vertical="center" wrapText="1"/>
      <protection/>
    </xf>
    <xf numFmtId="0" fontId="137" fillId="13" borderId="71" xfId="0" applyFont="1" applyFill="1" applyBorder="1" applyAlignment="1" applyProtection="1">
      <alignment horizontal="left" vertical="center" wrapText="1"/>
      <protection/>
    </xf>
    <xf numFmtId="0" fontId="137" fillId="13" borderId="74" xfId="0" applyFont="1" applyFill="1" applyBorder="1" applyAlignment="1" applyProtection="1">
      <alignment horizontal="left" vertical="center" wrapText="1"/>
      <protection/>
    </xf>
    <xf numFmtId="0" fontId="137" fillId="13" borderId="35" xfId="0" applyFont="1" applyFill="1" applyBorder="1" applyAlignment="1" applyProtection="1">
      <alignment horizontal="left" vertical="center" wrapText="1"/>
      <protection/>
    </xf>
    <xf numFmtId="0" fontId="137" fillId="13" borderId="70" xfId="0" applyFont="1" applyFill="1" applyBorder="1" applyAlignment="1" applyProtection="1">
      <alignment horizontal="left" vertical="center" wrapText="1"/>
      <protection/>
    </xf>
    <xf numFmtId="0" fontId="137" fillId="13" borderId="38" xfId="0" applyFont="1" applyFill="1" applyBorder="1" applyAlignment="1" applyProtection="1">
      <alignment horizontal="left" vertical="center" wrapText="1"/>
      <protection/>
    </xf>
    <xf numFmtId="0" fontId="137" fillId="13" borderId="30" xfId="0" applyFont="1" applyFill="1" applyBorder="1" applyAlignment="1" applyProtection="1">
      <alignment horizontal="left" vertical="center" wrapText="1"/>
      <protection/>
    </xf>
    <xf numFmtId="0" fontId="137" fillId="13" borderId="75" xfId="0" applyFont="1" applyFill="1" applyBorder="1" applyAlignment="1" applyProtection="1">
      <alignment vertical="center" wrapText="1"/>
      <protection/>
    </xf>
    <xf numFmtId="0" fontId="137" fillId="13" borderId="76" xfId="0" applyFont="1" applyFill="1" applyBorder="1" applyAlignment="1" applyProtection="1">
      <alignment vertical="center" wrapText="1"/>
      <protection/>
    </xf>
    <xf numFmtId="0" fontId="137" fillId="13" borderId="49" xfId="0" applyFont="1" applyFill="1" applyBorder="1" applyAlignment="1" applyProtection="1">
      <alignment vertical="center" wrapText="1"/>
      <protection/>
    </xf>
    <xf numFmtId="0" fontId="110" fillId="0" borderId="45" xfId="0" applyFont="1" applyFill="1" applyBorder="1" applyAlignment="1">
      <alignment horizontal="center"/>
    </xf>
    <xf numFmtId="0" fontId="110" fillId="0" borderId="88" xfId="0" applyFont="1" applyFill="1" applyBorder="1" applyAlignment="1">
      <alignment horizontal="center"/>
    </xf>
    <xf numFmtId="0" fontId="127" fillId="10" borderId="25" xfId="0" applyFont="1" applyFill="1" applyBorder="1" applyAlignment="1">
      <alignment/>
    </xf>
    <xf numFmtId="0" fontId="110" fillId="36" borderId="10" xfId="0" applyFont="1" applyFill="1" applyBorder="1" applyAlignment="1">
      <alignment horizontal="center"/>
    </xf>
    <xf numFmtId="0" fontId="14" fillId="0" borderId="40" xfId="0" applyFont="1" applyBorder="1" applyAlignment="1" applyProtection="1">
      <alignment horizontal="left" vertical="top" wrapText="1"/>
      <protection/>
    </xf>
    <xf numFmtId="0" fontId="14" fillId="0" borderId="53" xfId="0" applyFont="1" applyBorder="1" applyAlignment="1" applyProtection="1">
      <alignment horizontal="left" vertical="top" wrapText="1"/>
      <protection/>
    </xf>
    <xf numFmtId="0" fontId="14" fillId="0" borderId="36" xfId="0" applyFont="1" applyBorder="1" applyAlignment="1" applyProtection="1">
      <alignment horizontal="left" vertical="top" wrapText="1"/>
      <protection/>
    </xf>
    <xf numFmtId="0" fontId="116" fillId="10" borderId="40" xfId="0" applyFont="1" applyFill="1" applyBorder="1" applyAlignment="1">
      <alignment horizontal="center" vertical="center" wrapText="1"/>
    </xf>
    <xf numFmtId="0" fontId="116" fillId="10" borderId="53" xfId="0" applyFont="1" applyFill="1" applyBorder="1" applyAlignment="1">
      <alignment horizontal="center" vertical="center" wrapText="1"/>
    </xf>
    <xf numFmtId="0" fontId="116" fillId="10" borderId="36" xfId="0" applyFont="1" applyFill="1" applyBorder="1" applyAlignment="1">
      <alignment horizontal="center" vertical="center" wrapText="1"/>
    </xf>
    <xf numFmtId="0" fontId="41" fillId="0" borderId="40" xfId="0" applyFont="1" applyBorder="1" applyAlignment="1" applyProtection="1">
      <alignment horizontal="left" vertical="top" wrapText="1"/>
      <protection/>
    </xf>
    <xf numFmtId="0" fontId="41" fillId="0" borderId="53" xfId="0" applyFont="1" applyBorder="1" applyAlignment="1" applyProtection="1">
      <alignment horizontal="left" vertical="top" wrapText="1"/>
      <protection/>
    </xf>
    <xf numFmtId="0" fontId="41" fillId="0" borderId="36" xfId="0" applyFont="1" applyBorder="1" applyAlignment="1" applyProtection="1">
      <alignment horizontal="left" vertical="top" wrapText="1"/>
      <protection/>
    </xf>
    <xf numFmtId="0" fontId="116" fillId="10" borderId="44" xfId="0" applyFont="1" applyFill="1" applyBorder="1" applyAlignment="1">
      <alignment horizontal="left" vertical="top" wrapText="1"/>
    </xf>
    <xf numFmtId="0" fontId="116" fillId="10" borderId="67" xfId="0" applyFont="1" applyFill="1" applyBorder="1" applyAlignment="1">
      <alignment horizontal="left" vertical="top" wrapText="1"/>
    </xf>
    <xf numFmtId="0" fontId="116" fillId="10" borderId="68" xfId="0" applyFont="1" applyFill="1" applyBorder="1" applyAlignment="1">
      <alignment horizontal="left" vertical="top" wrapText="1"/>
    </xf>
    <xf numFmtId="0" fontId="116" fillId="10" borderId="54" xfId="0" applyFont="1" applyFill="1" applyBorder="1" applyAlignment="1">
      <alignment horizontal="left" vertical="top" wrapText="1"/>
    </xf>
    <xf numFmtId="0" fontId="116" fillId="10" borderId="43" xfId="0" applyFont="1" applyFill="1" applyBorder="1" applyAlignment="1">
      <alignment horizontal="left" vertical="top" wrapText="1"/>
    </xf>
    <xf numFmtId="0" fontId="116" fillId="10" borderId="64" xfId="0" applyFont="1" applyFill="1" applyBorder="1" applyAlignment="1">
      <alignment horizontal="left" vertical="top" wrapText="1"/>
    </xf>
    <xf numFmtId="0" fontId="116" fillId="10" borderId="44" xfId="0" applyFont="1" applyFill="1" applyBorder="1" applyAlignment="1">
      <alignment horizontal="center" vertical="top" wrapText="1"/>
    </xf>
    <xf numFmtId="0" fontId="116" fillId="10" borderId="67" xfId="0" applyFont="1" applyFill="1" applyBorder="1" applyAlignment="1">
      <alignment horizontal="center" vertical="top" wrapText="1"/>
    </xf>
    <xf numFmtId="0" fontId="116" fillId="10" borderId="68" xfId="0" applyFont="1" applyFill="1" applyBorder="1" applyAlignment="1">
      <alignment horizontal="center" vertical="top" wrapText="1"/>
    </xf>
    <xf numFmtId="0" fontId="116" fillId="10" borderId="54" xfId="0" applyFont="1" applyFill="1" applyBorder="1" applyAlignment="1">
      <alignment horizontal="center" vertical="top" wrapText="1"/>
    </xf>
    <xf numFmtId="0" fontId="116" fillId="10" borderId="43" xfId="0" applyFont="1" applyFill="1" applyBorder="1" applyAlignment="1">
      <alignment horizontal="center" vertical="top" wrapText="1"/>
    </xf>
    <xf numFmtId="0" fontId="116" fillId="10" borderId="64" xfId="0" applyFont="1" applyFill="1" applyBorder="1" applyAlignment="1">
      <alignment horizontal="center" vertical="top" wrapText="1"/>
    </xf>
    <xf numFmtId="0" fontId="12" fillId="10" borderId="41" xfId="0" applyFont="1" applyFill="1" applyBorder="1" applyAlignment="1">
      <alignment horizontal="left" vertical="top" wrapText="1"/>
    </xf>
    <xf numFmtId="0" fontId="12" fillId="10" borderId="30" xfId="0" applyFont="1" applyFill="1" applyBorder="1" applyAlignment="1">
      <alignment horizontal="left" vertical="top" wrapText="1"/>
    </xf>
    <xf numFmtId="0" fontId="132" fillId="36" borderId="45" xfId="0" applyFont="1" applyFill="1" applyBorder="1" applyAlignment="1">
      <alignment horizontal="center" vertical="center" wrapText="1"/>
    </xf>
    <xf numFmtId="0" fontId="132" fillId="36" borderId="21" xfId="0" applyFont="1" applyFill="1" applyBorder="1" applyAlignment="1">
      <alignment horizontal="center" vertical="center" wrapText="1"/>
    </xf>
    <xf numFmtId="0" fontId="132" fillId="36" borderId="19" xfId="0" applyFont="1" applyFill="1" applyBorder="1" applyAlignment="1">
      <alignment horizontal="center" vertical="center" wrapText="1"/>
    </xf>
    <xf numFmtId="0" fontId="12" fillId="10" borderId="45" xfId="0" applyFont="1" applyFill="1" applyBorder="1" applyAlignment="1">
      <alignment horizontal="left" vertical="top" wrapText="1"/>
    </xf>
    <xf numFmtId="0" fontId="12" fillId="10" borderId="51" xfId="0" applyFont="1" applyFill="1" applyBorder="1" applyAlignment="1">
      <alignment horizontal="left" vertical="top" wrapText="1"/>
    </xf>
    <xf numFmtId="0" fontId="116" fillId="10" borderId="45" xfId="0" applyFont="1" applyFill="1" applyBorder="1" applyAlignment="1">
      <alignment horizontal="left" vertical="top" wrapText="1"/>
    </xf>
    <xf numFmtId="0" fontId="116" fillId="10" borderId="51" xfId="0" applyFont="1" applyFill="1" applyBorder="1" applyAlignment="1">
      <alignment horizontal="left" vertical="top" wrapText="1"/>
    </xf>
    <xf numFmtId="0" fontId="116" fillId="10" borderId="45" xfId="0" applyFont="1" applyFill="1" applyBorder="1" applyAlignment="1">
      <alignment horizontal="center" vertical="top" wrapText="1"/>
    </xf>
    <xf numFmtId="0" fontId="116" fillId="10" borderId="51" xfId="0" applyFont="1" applyFill="1" applyBorder="1" applyAlignment="1">
      <alignment horizontal="center" vertical="top" wrapText="1"/>
    </xf>
    <xf numFmtId="0" fontId="116" fillId="33" borderId="45" xfId="0" applyFont="1" applyFill="1" applyBorder="1" applyAlignment="1">
      <alignment horizontal="center" vertical="top" wrapText="1"/>
    </xf>
    <xf numFmtId="0" fontId="116" fillId="33" borderId="66" xfId="0" applyFont="1" applyFill="1" applyBorder="1" applyAlignment="1">
      <alignment horizontal="center" vertical="top" wrapText="1"/>
    </xf>
    <xf numFmtId="0" fontId="116" fillId="33" borderId="51" xfId="0" applyFont="1" applyFill="1" applyBorder="1" applyAlignment="1">
      <alignment horizontal="center" vertical="top" wrapText="1"/>
    </xf>
    <xf numFmtId="0" fontId="132" fillId="36" borderId="51" xfId="0" applyFont="1" applyFill="1" applyBorder="1" applyAlignment="1">
      <alignment horizontal="center" vertical="center" wrapText="1"/>
    </xf>
    <xf numFmtId="0" fontId="12" fillId="10" borderId="45" xfId="0" applyFont="1" applyFill="1" applyBorder="1" applyAlignment="1">
      <alignment vertical="top" wrapText="1"/>
    </xf>
    <xf numFmtId="0" fontId="12" fillId="10" borderId="51" xfId="0" applyFont="1" applyFill="1" applyBorder="1" applyAlignment="1">
      <alignment vertical="top" wrapText="1"/>
    </xf>
    <xf numFmtId="0" fontId="139" fillId="36" borderId="45" xfId="0" applyFont="1" applyFill="1" applyBorder="1" applyAlignment="1">
      <alignment horizontal="center"/>
    </xf>
    <xf numFmtId="0" fontId="139" fillId="36" borderId="66" xfId="0" applyFont="1" applyFill="1" applyBorder="1" applyAlignment="1">
      <alignment horizontal="center"/>
    </xf>
    <xf numFmtId="0" fontId="139" fillId="36" borderId="51" xfId="0" applyFont="1" applyFill="1" applyBorder="1" applyAlignment="1">
      <alignment horizontal="center"/>
    </xf>
    <xf numFmtId="0" fontId="106" fillId="10" borderId="45" xfId="0" applyFont="1" applyFill="1" applyBorder="1" applyAlignment="1">
      <alignment horizontal="left" vertical="top" wrapText="1"/>
    </xf>
    <xf numFmtId="0" fontId="106" fillId="10" borderId="51" xfId="0" applyFont="1" applyFill="1" applyBorder="1" applyAlignment="1">
      <alignment horizontal="left" vertical="top" wrapText="1"/>
    </xf>
    <xf numFmtId="0" fontId="139" fillId="36" borderId="45" xfId="0" applyFont="1" applyFill="1" applyBorder="1" applyAlignment="1">
      <alignment horizontal="left"/>
    </xf>
    <xf numFmtId="0" fontId="139" fillId="36" borderId="66" xfId="0" applyFont="1" applyFill="1" applyBorder="1" applyAlignment="1">
      <alignment horizontal="left"/>
    </xf>
    <xf numFmtId="0" fontId="132" fillId="36" borderId="66" xfId="0" applyFont="1" applyFill="1" applyBorder="1" applyAlignment="1">
      <alignment horizontal="center" vertical="center" wrapText="1"/>
    </xf>
    <xf numFmtId="0" fontId="109" fillId="10" borderId="20" xfId="0" applyFont="1" applyFill="1" applyBorder="1" applyAlignment="1">
      <alignment horizontal="center" vertical="center"/>
    </xf>
    <xf numFmtId="0" fontId="109" fillId="33" borderId="45" xfId="0" applyFont="1" applyFill="1" applyBorder="1" applyAlignment="1">
      <alignment horizontal="center" vertical="center"/>
    </xf>
    <xf numFmtId="0" fontId="109" fillId="33" borderId="66" xfId="0" applyFont="1" applyFill="1" applyBorder="1" applyAlignment="1">
      <alignment horizontal="center" vertical="center"/>
    </xf>
    <xf numFmtId="0" fontId="109" fillId="33" borderId="51" xfId="0" applyFont="1" applyFill="1" applyBorder="1" applyAlignment="1">
      <alignment horizontal="center" vertical="center"/>
    </xf>
    <xf numFmtId="0" fontId="116" fillId="10" borderId="19" xfId="0" applyFont="1" applyFill="1" applyBorder="1" applyAlignment="1">
      <alignment horizontal="center" vertical="top" wrapText="1"/>
    </xf>
    <xf numFmtId="0" fontId="116" fillId="10" borderId="20" xfId="0" applyFont="1" applyFill="1" applyBorder="1" applyAlignment="1">
      <alignment horizontal="center" vertical="top" wrapText="1"/>
    </xf>
    <xf numFmtId="0" fontId="116" fillId="10" borderId="21" xfId="0" applyFont="1" applyFill="1" applyBorder="1" applyAlignment="1">
      <alignment horizontal="center" vertical="top" wrapText="1"/>
    </xf>
    <xf numFmtId="0" fontId="116" fillId="10" borderId="24" xfId="0" applyFont="1" applyFill="1" applyBorder="1" applyAlignment="1">
      <alignment horizontal="center" vertical="top" wrapText="1"/>
    </xf>
    <xf numFmtId="0" fontId="116" fillId="10" borderId="25" xfId="0" applyFont="1" applyFill="1" applyBorder="1" applyAlignment="1">
      <alignment horizontal="center" vertical="top" wrapText="1"/>
    </xf>
    <xf numFmtId="0" fontId="116" fillId="10" borderId="26" xfId="0" applyFont="1" applyFill="1" applyBorder="1" applyAlignment="1">
      <alignment horizontal="center" vertical="top" wrapText="1"/>
    </xf>
    <xf numFmtId="0" fontId="98" fillId="10" borderId="24" xfId="53" applyFill="1" applyBorder="1" applyAlignment="1" applyProtection="1">
      <alignment horizontal="center" vertical="top" wrapText="1"/>
      <protection/>
    </xf>
    <xf numFmtId="0" fontId="98" fillId="10" borderId="25" xfId="53" applyFill="1" applyBorder="1" applyAlignment="1" applyProtection="1">
      <alignment horizontal="center" vertical="top" wrapText="1"/>
      <protection/>
    </xf>
    <xf numFmtId="0" fontId="98" fillId="10" borderId="26" xfId="53" applyFill="1" applyBorder="1" applyAlignment="1" applyProtection="1">
      <alignment horizontal="center" vertical="top" wrapText="1"/>
      <protection/>
    </xf>
    <xf numFmtId="0" fontId="110" fillId="0" borderId="45" xfId="0" applyFont="1" applyBorder="1" applyAlignment="1">
      <alignment horizontal="left" vertical="center"/>
    </xf>
    <xf numFmtId="0" fontId="110" fillId="0" borderId="66" xfId="0" applyFont="1" applyBorder="1" applyAlignment="1">
      <alignment horizontal="left" vertical="center"/>
    </xf>
    <xf numFmtId="0" fontId="110" fillId="0" borderId="51" xfId="0" applyFont="1" applyBorder="1" applyAlignment="1">
      <alignment horizontal="left" vertical="center"/>
    </xf>
    <xf numFmtId="0" fontId="140" fillId="36" borderId="45" xfId="0" applyFont="1" applyFill="1" applyBorder="1" applyAlignment="1">
      <alignment horizontal="center"/>
    </xf>
    <xf numFmtId="0" fontId="140" fillId="36" borderId="66" xfId="0" applyFont="1" applyFill="1" applyBorder="1" applyAlignment="1">
      <alignment horizontal="center"/>
    </xf>
    <xf numFmtId="0" fontId="140" fillId="36" borderId="51" xfId="0" applyFont="1" applyFill="1" applyBorder="1" applyAlignment="1">
      <alignment horizontal="center"/>
    </xf>
    <xf numFmtId="0" fontId="133" fillId="36" borderId="45" xfId="0" applyFont="1" applyFill="1" applyBorder="1" applyAlignment="1">
      <alignment horizontal="center" vertical="center" wrapText="1"/>
    </xf>
    <xf numFmtId="0" fontId="133" fillId="36" borderId="51" xfId="0" applyFont="1" applyFill="1" applyBorder="1" applyAlignment="1">
      <alignment horizontal="center" vertical="center" wrapText="1"/>
    </xf>
    <xf numFmtId="0" fontId="141" fillId="0" borderId="0" xfId="0" applyFont="1" applyAlignment="1" applyProtection="1">
      <alignment horizontal="left"/>
      <protection/>
    </xf>
    <xf numFmtId="0" fontId="0" fillId="4" borderId="45" xfId="0" applyFill="1" applyBorder="1" applyAlignment="1" applyProtection="1">
      <alignment horizontal="center" vertical="center"/>
      <protection/>
    </xf>
    <xf numFmtId="0" fontId="0" fillId="4" borderId="66" xfId="0" applyFill="1" applyBorder="1" applyAlignment="1" applyProtection="1">
      <alignment horizontal="center" vertical="center"/>
      <protection/>
    </xf>
    <xf numFmtId="0" fontId="0" fillId="4" borderId="51" xfId="0" applyFill="1" applyBorder="1" applyAlignment="1" applyProtection="1">
      <alignment horizontal="center" vertical="center"/>
      <protection/>
    </xf>
    <xf numFmtId="0" fontId="0" fillId="4" borderId="40" xfId="0" applyFill="1" applyBorder="1" applyAlignment="1" applyProtection="1">
      <alignment horizontal="left" vertical="center" wrapText="1"/>
      <protection/>
    </xf>
    <xf numFmtId="0" fontId="0" fillId="4" borderId="53" xfId="0" applyFill="1" applyBorder="1" applyAlignment="1" applyProtection="1">
      <alignment horizontal="left" vertical="center" wrapText="1"/>
      <protection/>
    </xf>
    <xf numFmtId="0" fontId="0" fillId="4" borderId="36" xfId="0" applyFill="1" applyBorder="1" applyAlignment="1" applyProtection="1">
      <alignment horizontal="left" vertical="center" wrapText="1"/>
      <protection/>
    </xf>
    <xf numFmtId="0" fontId="0" fillId="4" borderId="67" xfId="0" applyFill="1" applyBorder="1" applyAlignment="1" applyProtection="1">
      <alignment horizontal="left" vertical="center" wrapText="1"/>
      <protection/>
    </xf>
    <xf numFmtId="0" fontId="0" fillId="4" borderId="54" xfId="0" applyFill="1" applyBorder="1" applyAlignment="1" applyProtection="1">
      <alignment horizontal="left" vertical="center" wrapText="1"/>
      <protection/>
    </xf>
    <xf numFmtId="0" fontId="0" fillId="4" borderId="64" xfId="0" applyFill="1" applyBorder="1" applyAlignment="1" applyProtection="1">
      <alignment horizontal="left" vertical="center" wrapText="1"/>
      <protection/>
    </xf>
    <xf numFmtId="0" fontId="111" fillId="6" borderId="58" xfId="0" applyFont="1" applyFill="1" applyBorder="1" applyAlignment="1" applyProtection="1">
      <alignment horizontal="center" vertical="center" wrapText="1"/>
      <protection/>
    </xf>
    <xf numFmtId="0" fontId="111" fillId="6" borderId="35" xfId="0" applyFont="1" applyFill="1" applyBorder="1" applyAlignment="1" applyProtection="1">
      <alignment horizontal="center" vertical="center" wrapText="1"/>
      <protection/>
    </xf>
    <xf numFmtId="0" fontId="101" fillId="35" borderId="40" xfId="56" applyFill="1" applyBorder="1" applyAlignment="1" applyProtection="1">
      <alignment horizontal="center" wrapText="1"/>
      <protection locked="0"/>
    </xf>
    <xf numFmtId="0" fontId="101" fillId="35" borderId="36" xfId="56" applyFill="1" applyBorder="1" applyAlignment="1" applyProtection="1">
      <alignment horizontal="center" wrapText="1"/>
      <protection locked="0"/>
    </xf>
    <xf numFmtId="0" fontId="101" fillId="35" borderId="39" xfId="56" applyFill="1" applyBorder="1" applyAlignment="1" applyProtection="1">
      <alignment horizontal="center" wrapText="1"/>
      <protection locked="0"/>
    </xf>
    <xf numFmtId="0" fontId="101" fillId="35" borderId="37" xfId="56" applyFill="1" applyBorder="1" applyAlignment="1" applyProtection="1">
      <alignment horizontal="center" wrapText="1"/>
      <protection locked="0"/>
    </xf>
    <xf numFmtId="0" fontId="0" fillId="0" borderId="40" xfId="0"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0" fillId="0" borderId="40" xfId="0" applyFill="1" applyBorder="1" applyAlignment="1" applyProtection="1">
      <alignment horizontal="center" vertical="center" wrapText="1"/>
      <protection/>
    </xf>
    <xf numFmtId="0" fontId="0" fillId="0" borderId="53" xfId="0" applyFill="1" applyBorder="1" applyAlignment="1" applyProtection="1">
      <alignment horizontal="center" vertical="center" wrapText="1"/>
      <protection/>
    </xf>
    <xf numFmtId="0" fontId="0" fillId="0" borderId="36" xfId="0" applyFill="1" applyBorder="1" applyAlignment="1" applyProtection="1">
      <alignment horizontal="center" vertical="center" wrapText="1"/>
      <protection/>
    </xf>
    <xf numFmtId="0" fontId="101" fillId="31" borderId="40" xfId="56" applyBorder="1" applyAlignment="1" applyProtection="1">
      <alignment horizontal="center" wrapText="1"/>
      <protection locked="0"/>
    </xf>
    <xf numFmtId="0" fontId="101" fillId="31" borderId="36" xfId="56" applyBorder="1" applyAlignment="1" applyProtection="1">
      <alignment horizontal="center" wrapText="1"/>
      <protection locked="0"/>
    </xf>
    <xf numFmtId="0" fontId="101" fillId="31" borderId="39" xfId="56" applyBorder="1" applyAlignment="1" applyProtection="1">
      <alignment horizontal="center" wrapText="1"/>
      <protection locked="0"/>
    </xf>
    <xf numFmtId="0" fontId="101" fillId="31" borderId="37" xfId="56" applyBorder="1" applyAlignment="1" applyProtection="1">
      <alignment horizontal="center" wrapText="1"/>
      <protection locked="0"/>
    </xf>
    <xf numFmtId="0" fontId="115" fillId="35" borderId="40" xfId="56" applyFont="1" applyFill="1" applyBorder="1" applyAlignment="1" applyProtection="1">
      <alignment horizontal="center" vertical="center"/>
      <protection locked="0"/>
    </xf>
    <xf numFmtId="0" fontId="115" fillId="35" borderId="36" xfId="56" applyFont="1" applyFill="1" applyBorder="1" applyAlignment="1" applyProtection="1">
      <alignment horizontal="center" vertical="center"/>
      <protection locked="0"/>
    </xf>
    <xf numFmtId="0" fontId="115" fillId="31" borderId="40" xfId="56" applyFont="1" applyBorder="1" applyAlignment="1" applyProtection="1">
      <alignment horizontal="center" vertical="center"/>
      <protection locked="0"/>
    </xf>
    <xf numFmtId="0" fontId="115" fillId="31" borderId="36" xfId="56" applyFont="1" applyBorder="1" applyAlignment="1" applyProtection="1">
      <alignment horizontal="center" vertical="center"/>
      <protection locked="0"/>
    </xf>
    <xf numFmtId="0" fontId="111" fillId="6" borderId="41" xfId="0" applyFont="1" applyFill="1" applyBorder="1" applyAlignment="1" applyProtection="1">
      <alignment horizontal="center" vertical="center" wrapText="1"/>
      <protection/>
    </xf>
    <xf numFmtId="0" fontId="111" fillId="6" borderId="42" xfId="0" applyFont="1" applyFill="1" applyBorder="1" applyAlignment="1" applyProtection="1">
      <alignment horizontal="center" vertical="center" wrapText="1"/>
      <protection/>
    </xf>
    <xf numFmtId="0" fontId="111" fillId="6" borderId="58" xfId="0" applyFont="1" applyFill="1" applyBorder="1" applyAlignment="1" applyProtection="1">
      <alignment horizontal="center" vertical="center"/>
      <protection/>
    </xf>
    <xf numFmtId="0" fontId="111" fillId="6" borderId="35" xfId="0" applyFont="1" applyFill="1" applyBorder="1" applyAlignment="1" applyProtection="1">
      <alignment horizontal="center" vertical="center"/>
      <protection/>
    </xf>
    <xf numFmtId="0" fontId="115" fillId="31" borderId="41" xfId="56" applyFont="1" applyBorder="1" applyAlignment="1" applyProtection="1">
      <alignment horizontal="center" vertical="center" wrapText="1"/>
      <protection locked="0"/>
    </xf>
    <xf numFmtId="0" fontId="115" fillId="31" borderId="42" xfId="56" applyFont="1" applyBorder="1" applyAlignment="1" applyProtection="1">
      <alignment horizontal="center" vertical="center" wrapText="1"/>
      <protection locked="0"/>
    </xf>
    <xf numFmtId="0" fontId="115" fillId="35" borderId="41" xfId="56" applyFont="1" applyFill="1" applyBorder="1" applyAlignment="1" applyProtection="1">
      <alignment horizontal="center" vertical="center" wrapText="1"/>
      <protection locked="0"/>
    </xf>
    <xf numFmtId="0" fontId="115" fillId="35" borderId="42" xfId="56" applyFont="1" applyFill="1" applyBorder="1" applyAlignment="1" applyProtection="1">
      <alignment horizontal="center" vertical="center" wrapText="1"/>
      <protection locked="0"/>
    </xf>
    <xf numFmtId="0" fontId="111" fillId="6" borderId="74" xfId="0" applyFont="1" applyFill="1" applyBorder="1" applyAlignment="1" applyProtection="1">
      <alignment horizontal="center" vertical="center"/>
      <protection/>
    </xf>
    <xf numFmtId="0" fontId="111" fillId="6" borderId="71" xfId="0" applyFont="1" applyFill="1" applyBorder="1" applyAlignment="1" applyProtection="1">
      <alignment horizontal="center" vertical="center" wrapText="1"/>
      <protection/>
    </xf>
    <xf numFmtId="0" fontId="111" fillId="6" borderId="59" xfId="0" applyFont="1" applyFill="1" applyBorder="1" applyAlignment="1" applyProtection="1">
      <alignment horizontal="center" vertical="center"/>
      <protection/>
    </xf>
    <xf numFmtId="0" fontId="0" fillId="0" borderId="43" xfId="0" applyBorder="1" applyAlignment="1" applyProtection="1">
      <alignment horizontal="left" vertical="center" wrapText="1"/>
      <protection/>
    </xf>
    <xf numFmtId="0" fontId="101" fillId="35" borderId="38" xfId="56" applyFill="1" applyBorder="1" applyAlignment="1" applyProtection="1">
      <alignment horizontal="center" vertical="center"/>
      <protection locked="0"/>
    </xf>
    <xf numFmtId="0" fontId="101" fillId="35" borderId="42" xfId="56" applyFill="1" applyBorder="1" applyAlignment="1" applyProtection="1">
      <alignment horizontal="center" vertical="center"/>
      <protection locked="0"/>
    </xf>
    <xf numFmtId="0" fontId="0" fillId="4" borderId="78" xfId="0" applyFill="1" applyBorder="1" applyAlignment="1" applyProtection="1">
      <alignment horizontal="center" vertical="center"/>
      <protection/>
    </xf>
    <xf numFmtId="0" fontId="0" fillId="4" borderId="57" xfId="0" applyFill="1" applyBorder="1" applyAlignment="1" applyProtection="1">
      <alignment horizontal="center" vertical="center"/>
      <protection/>
    </xf>
    <xf numFmtId="0" fontId="0" fillId="4" borderId="18" xfId="0" applyFill="1" applyBorder="1" applyAlignment="1" applyProtection="1">
      <alignment horizontal="center" vertical="center"/>
      <protection/>
    </xf>
    <xf numFmtId="0" fontId="101" fillId="35" borderId="70" xfId="56" applyFill="1" applyBorder="1" applyAlignment="1" applyProtection="1">
      <alignment horizontal="center" vertical="center" wrapText="1"/>
      <protection locked="0"/>
    </xf>
    <xf numFmtId="0" fontId="101" fillId="35" borderId="30" xfId="56" applyFill="1" applyBorder="1" applyAlignment="1" applyProtection="1">
      <alignment horizontal="center" vertical="center" wrapText="1"/>
      <protection locked="0"/>
    </xf>
    <xf numFmtId="0" fontId="101" fillId="35" borderId="41" xfId="56" applyFill="1" applyBorder="1" applyAlignment="1" applyProtection="1">
      <alignment horizontal="center" vertical="center" wrapText="1"/>
      <protection locked="0"/>
    </xf>
    <xf numFmtId="0" fontId="101" fillId="35" borderId="42" xfId="56" applyFill="1" applyBorder="1" applyAlignment="1" applyProtection="1">
      <alignment horizontal="center" vertical="center" wrapText="1"/>
      <protection locked="0"/>
    </xf>
    <xf numFmtId="0" fontId="111" fillId="6" borderId="38" xfId="0" applyFont="1" applyFill="1" applyBorder="1" applyAlignment="1" applyProtection="1">
      <alignment horizontal="center" vertical="center" wrapText="1"/>
      <protection/>
    </xf>
    <xf numFmtId="0" fontId="101" fillId="31" borderId="38" xfId="56" applyBorder="1" applyAlignment="1" applyProtection="1">
      <alignment horizontal="center" vertical="center"/>
      <protection locked="0"/>
    </xf>
    <xf numFmtId="10" fontId="101" fillId="31" borderId="41" xfId="56" applyNumberFormat="1" applyBorder="1" applyAlignment="1" applyProtection="1">
      <alignment horizontal="center" vertical="center" wrapText="1"/>
      <protection locked="0"/>
    </xf>
    <xf numFmtId="10" fontId="101" fillId="31" borderId="30" xfId="56" applyNumberFormat="1" applyBorder="1" applyAlignment="1" applyProtection="1">
      <alignment horizontal="center" vertical="center" wrapText="1"/>
      <protection locked="0"/>
    </xf>
    <xf numFmtId="0" fontId="101" fillId="31" borderId="41" xfId="56" applyBorder="1" applyAlignment="1" applyProtection="1">
      <alignment horizontal="center" vertical="center" wrapText="1"/>
      <protection locked="0"/>
    </xf>
    <xf numFmtId="0" fontId="101" fillId="31" borderId="38" xfId="56" applyBorder="1" applyAlignment="1" applyProtection="1">
      <alignment horizontal="center" vertical="center" wrapText="1"/>
      <protection locked="0"/>
    </xf>
    <xf numFmtId="0" fontId="101" fillId="31" borderId="42" xfId="56" applyBorder="1" applyAlignment="1" applyProtection="1">
      <alignment horizontal="center" vertical="center" wrapText="1"/>
      <protection locked="0"/>
    </xf>
    <xf numFmtId="0" fontId="101" fillId="31" borderId="41" xfId="56" applyBorder="1" applyAlignment="1" applyProtection="1">
      <alignment horizontal="center"/>
      <protection locked="0"/>
    </xf>
    <xf numFmtId="0" fontId="101" fillId="31" borderId="42" xfId="56" applyBorder="1" applyAlignment="1" applyProtection="1">
      <alignment horizontal="center"/>
      <protection locked="0"/>
    </xf>
    <xf numFmtId="0" fontId="101" fillId="35" borderId="41" xfId="56" applyFill="1" applyBorder="1" applyAlignment="1" applyProtection="1">
      <alignment horizontal="center" vertical="center"/>
      <protection locked="0"/>
    </xf>
    <xf numFmtId="0" fontId="101" fillId="35" borderId="30" xfId="56" applyFill="1" applyBorder="1" applyAlignment="1" applyProtection="1">
      <alignment horizontal="center" vertical="center"/>
      <protection locked="0"/>
    </xf>
    <xf numFmtId="0" fontId="101" fillId="31" borderId="41" xfId="56" applyBorder="1" applyAlignment="1" applyProtection="1">
      <alignment horizontal="center" vertical="center"/>
      <protection locked="0"/>
    </xf>
    <xf numFmtId="0" fontId="101" fillId="31" borderId="30" xfId="56" applyBorder="1" applyAlignment="1" applyProtection="1">
      <alignment horizontal="center" vertical="center"/>
      <protection locked="0"/>
    </xf>
    <xf numFmtId="0" fontId="111" fillId="6" borderId="71" xfId="0" applyFont="1" applyFill="1" applyBorder="1" applyAlignment="1" applyProtection="1">
      <alignment horizontal="center" vertical="center"/>
      <protection/>
    </xf>
    <xf numFmtId="0" fontId="101" fillId="31" borderId="30" xfId="56" applyBorder="1" applyAlignment="1" applyProtection="1">
      <alignment horizontal="center" vertical="center" wrapText="1"/>
      <protection locked="0"/>
    </xf>
    <xf numFmtId="0" fontId="0" fillId="0" borderId="31" xfId="0" applyBorder="1" applyAlignment="1" applyProtection="1">
      <alignment horizontal="left" vertical="center" wrapText="1"/>
      <protection/>
    </xf>
    <xf numFmtId="0" fontId="111" fillId="6" borderId="30" xfId="0" applyFont="1" applyFill="1"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101" fillId="31" borderId="40" xfId="56" applyBorder="1" applyAlignment="1" applyProtection="1">
      <alignment horizontal="center" vertical="center"/>
      <protection locked="0"/>
    </xf>
    <xf numFmtId="0" fontId="101" fillId="31" borderId="36" xfId="56" applyBorder="1" applyAlignment="1" applyProtection="1">
      <alignment horizontal="center" vertical="center"/>
      <protection locked="0"/>
    </xf>
    <xf numFmtId="0" fontId="101" fillId="31" borderId="40" xfId="56" applyFill="1" applyBorder="1" applyAlignment="1" applyProtection="1">
      <alignment horizontal="center" vertical="center"/>
      <protection locked="0"/>
    </xf>
    <xf numFmtId="0" fontId="101" fillId="31" borderId="36" xfId="56" applyFill="1" applyBorder="1" applyAlignment="1" applyProtection="1">
      <alignment horizontal="center" vertical="center"/>
      <protection locked="0"/>
    </xf>
    <xf numFmtId="0" fontId="101" fillId="31" borderId="39" xfId="56" applyBorder="1" applyAlignment="1" applyProtection="1">
      <alignment horizontal="center" vertical="center"/>
      <protection locked="0"/>
    </xf>
    <xf numFmtId="0" fontId="101" fillId="31" borderId="37" xfId="56" applyBorder="1" applyAlignment="1" applyProtection="1">
      <alignment horizontal="center" vertical="center"/>
      <protection locked="0"/>
    </xf>
    <xf numFmtId="0" fontId="101" fillId="35" borderId="39" xfId="56" applyFill="1" applyBorder="1" applyAlignment="1" applyProtection="1">
      <alignment horizontal="center" vertical="center"/>
      <protection locked="0"/>
    </xf>
    <xf numFmtId="0" fontId="101" fillId="35" borderId="37" xfId="56" applyFill="1" applyBorder="1" applyAlignment="1" applyProtection="1">
      <alignment horizontal="center" vertical="center"/>
      <protection locked="0"/>
    </xf>
    <xf numFmtId="174" fontId="101" fillId="31" borderId="40" xfId="42" applyNumberFormat="1" applyFont="1" applyFill="1" applyBorder="1" applyAlignment="1" applyProtection="1">
      <alignment horizontal="center" vertical="center"/>
      <protection locked="0"/>
    </xf>
    <xf numFmtId="174" fontId="101" fillId="31" borderId="36" xfId="42" applyNumberFormat="1" applyFont="1" applyFill="1" applyBorder="1" applyAlignment="1" applyProtection="1">
      <alignment horizontal="center" vertical="center"/>
      <protection locked="0"/>
    </xf>
    <xf numFmtId="0" fontId="101" fillId="35" borderId="40" xfId="56" applyFill="1" applyBorder="1" applyAlignment="1" applyProtection="1">
      <alignment horizontal="center" vertical="center"/>
      <protection locked="0"/>
    </xf>
    <xf numFmtId="0" fontId="101" fillId="35" borderId="36" xfId="56" applyFill="1" applyBorder="1" applyAlignment="1" applyProtection="1">
      <alignment horizontal="center" vertical="center"/>
      <protection locked="0"/>
    </xf>
    <xf numFmtId="174" fontId="101" fillId="35" borderId="40" xfId="42" applyNumberFormat="1" applyFont="1" applyFill="1" applyBorder="1" applyAlignment="1" applyProtection="1">
      <alignment horizontal="center" vertical="center"/>
      <protection locked="0"/>
    </xf>
    <xf numFmtId="174" fontId="101" fillId="35" borderId="36" xfId="42" applyNumberFormat="1" applyFont="1" applyFill="1" applyBorder="1" applyAlignment="1" applyProtection="1">
      <alignment horizontal="center" vertical="center"/>
      <protection locked="0"/>
    </xf>
    <xf numFmtId="174" fontId="101" fillId="35" borderId="40" xfId="56" applyNumberFormat="1" applyFill="1" applyBorder="1" applyAlignment="1" applyProtection="1">
      <alignment horizontal="center" vertical="center"/>
      <protection locked="0"/>
    </xf>
    <xf numFmtId="0" fontId="0" fillId="4" borderId="40" xfId="0" applyFill="1" applyBorder="1" applyAlignment="1" applyProtection="1">
      <alignment horizontal="center" vertical="center" wrapText="1"/>
      <protection/>
    </xf>
    <xf numFmtId="0" fontId="0" fillId="4" borderId="53" xfId="0" applyFill="1" applyBorder="1" applyAlignment="1" applyProtection="1">
      <alignment horizontal="center" vertical="center" wrapText="1"/>
      <protection/>
    </xf>
    <xf numFmtId="0" fontId="0" fillId="4" borderId="36" xfId="0" applyFill="1" applyBorder="1" applyAlignment="1" applyProtection="1">
      <alignment horizontal="center" vertical="center" wrapText="1"/>
      <protection/>
    </xf>
    <xf numFmtId="10" fontId="101" fillId="35" borderId="41" xfId="56" applyNumberFormat="1" applyFill="1" applyBorder="1" applyAlignment="1" applyProtection="1">
      <alignment horizontal="center" vertical="center"/>
      <protection locked="0"/>
    </xf>
    <xf numFmtId="10" fontId="101" fillId="35" borderId="30" xfId="56" applyNumberFormat="1" applyFill="1" applyBorder="1" applyAlignment="1" applyProtection="1">
      <alignment horizontal="center" vertical="center"/>
      <protection locked="0"/>
    </xf>
    <xf numFmtId="0" fontId="115" fillId="35" borderId="41" xfId="56" applyFont="1" applyFill="1" applyBorder="1" applyAlignment="1" applyProtection="1">
      <alignment horizontal="center" vertical="center"/>
      <protection locked="0"/>
    </xf>
    <xf numFmtId="0" fontId="115" fillId="35" borderId="30" xfId="56" applyFont="1" applyFill="1" applyBorder="1" applyAlignment="1" applyProtection="1">
      <alignment horizontal="center" vertical="center"/>
      <protection locked="0"/>
    </xf>
    <xf numFmtId="0" fontId="0" fillId="0" borderId="40" xfId="0" applyBorder="1" applyAlignment="1" applyProtection="1">
      <alignment horizontal="center" vertical="center" wrapText="1"/>
      <protection/>
    </xf>
    <xf numFmtId="0" fontId="0" fillId="0" borderId="53"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67" xfId="0"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115" fillId="31" borderId="41" xfId="56" applyFont="1" applyBorder="1" applyAlignment="1" applyProtection="1">
      <alignment horizontal="center" vertical="center"/>
      <protection locked="0"/>
    </xf>
    <xf numFmtId="0" fontId="115" fillId="31" borderId="30" xfId="56" applyFont="1" applyBorder="1" applyAlignment="1" applyProtection="1">
      <alignment horizontal="center" vertical="center"/>
      <protection locked="0"/>
    </xf>
    <xf numFmtId="0" fontId="17" fillId="10" borderId="19" xfId="0" applyFont="1" applyFill="1" applyBorder="1" applyAlignment="1">
      <alignment horizontal="center" vertical="top" wrapText="1"/>
    </xf>
    <xf numFmtId="0" fontId="17" fillId="10" borderId="20" xfId="0" applyFont="1" applyFill="1" applyBorder="1" applyAlignment="1">
      <alignment horizontal="center" vertical="top" wrapText="1"/>
    </xf>
    <xf numFmtId="0" fontId="142" fillId="33" borderId="41" xfId="0" applyFont="1" applyFill="1" applyBorder="1" applyAlignment="1">
      <alignment horizontal="center" vertical="center"/>
    </xf>
    <xf numFmtId="0" fontId="142" fillId="33" borderId="38" xfId="0" applyFont="1" applyFill="1" applyBorder="1" applyAlignment="1">
      <alignment horizontal="center" vertical="center"/>
    </xf>
    <xf numFmtId="0" fontId="142" fillId="33" borderId="30" xfId="0" applyFont="1" applyFill="1" applyBorder="1" applyAlignment="1">
      <alignment horizontal="center" vertical="center"/>
    </xf>
    <xf numFmtId="0" fontId="101" fillId="35" borderId="41" xfId="56" applyFill="1" applyBorder="1" applyAlignment="1" applyProtection="1">
      <alignment horizontal="center"/>
      <protection locked="0"/>
    </xf>
    <xf numFmtId="0" fontId="101" fillId="35" borderId="42" xfId="56" applyFill="1" applyBorder="1" applyAlignment="1" applyProtection="1">
      <alignment horizontal="center"/>
      <protection locked="0"/>
    </xf>
    <xf numFmtId="0" fontId="101" fillId="31" borderId="41" xfId="56" applyBorder="1" applyAlignment="1" applyProtection="1">
      <alignment horizontal="left" vertical="center" wrapText="1"/>
      <protection locked="0"/>
    </xf>
    <xf numFmtId="0" fontId="101" fillId="31" borderId="38" xfId="56" applyBorder="1" applyAlignment="1" applyProtection="1">
      <alignment horizontal="left" vertical="center" wrapText="1"/>
      <protection locked="0"/>
    </xf>
    <xf numFmtId="0" fontId="101" fillId="31" borderId="42" xfId="56" applyBorder="1" applyAlignment="1" applyProtection="1">
      <alignment horizontal="left" vertical="center" wrapText="1"/>
      <protection locked="0"/>
    </xf>
    <xf numFmtId="0" fontId="101" fillId="35" borderId="41" xfId="56" applyFill="1" applyBorder="1" applyAlignment="1" applyProtection="1">
      <alignment horizontal="left" vertical="center" wrapText="1"/>
      <protection locked="0"/>
    </xf>
    <xf numFmtId="0" fontId="101" fillId="35" borderId="38" xfId="56" applyFill="1" applyBorder="1" applyAlignment="1" applyProtection="1">
      <alignment horizontal="left" vertical="center" wrapText="1"/>
      <protection locked="0"/>
    </xf>
    <xf numFmtId="0" fontId="101" fillId="35" borderId="42" xfId="56"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adaptation-fund.org/" TargetMode="External" /><Relationship Id="rId4" Type="http://schemas.openxmlformats.org/officeDocument/2006/relationships/hyperlink" Target="http://www.adaptation-fund.org/" TargetMode="External" /><Relationship Id="rId5" Type="http://schemas.openxmlformats.org/officeDocument/2006/relationships/hyperlink" Target="http://www.adaptation-fund.org/" TargetMode="External" /><Relationship Id="rId6" Type="http://schemas.openxmlformats.org/officeDocument/2006/relationships/hyperlink" Target="http://www.adaptation-fund.or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xdr:col>
      <xdr:colOff>714375</xdr:colOff>
      <xdr:row>4</xdr:row>
      <xdr:rowOff>66675</xdr:rowOff>
    </xdr:to>
    <xdr:pic>
      <xdr:nvPicPr>
        <xdr:cNvPr id="1" name="Picture 2" descr="GEF logo new.jpg"/>
        <xdr:cNvPicPr preferRelativeResize="1">
          <a:picLocks noChangeAspect="1"/>
        </xdr:cNvPicPr>
      </xdr:nvPicPr>
      <xdr:blipFill>
        <a:blip r:embed="rId1"/>
        <a:stretch>
          <a:fillRect/>
        </a:stretch>
      </xdr:blipFill>
      <xdr:spPr>
        <a:xfrm>
          <a:off x="342900" y="219075"/>
          <a:ext cx="695325" cy="771525"/>
        </a:xfrm>
        <a:prstGeom prst="rect">
          <a:avLst/>
        </a:prstGeom>
        <a:noFill/>
        <a:ln w="9525" cmpd="sng">
          <a:noFill/>
        </a:ln>
      </xdr:spPr>
    </xdr:pic>
    <xdr:clientData/>
  </xdr:twoCellAnchor>
  <xdr:twoCellAnchor editAs="oneCell">
    <xdr:from>
      <xdr:col>10</xdr:col>
      <xdr:colOff>219075</xdr:colOff>
      <xdr:row>1</xdr:row>
      <xdr:rowOff>19050</xdr:rowOff>
    </xdr:from>
    <xdr:to>
      <xdr:col>10</xdr:col>
      <xdr:colOff>1790700</xdr:colOff>
      <xdr:row>3</xdr:row>
      <xdr:rowOff>180975</xdr:rowOff>
    </xdr:to>
    <xdr:pic>
      <xdr:nvPicPr>
        <xdr:cNvPr id="2" name="logo-image" descr="Home">
          <a:hlinkClick r:id="rId4"/>
        </xdr:cNvPr>
        <xdr:cNvPicPr preferRelativeResize="1">
          <a:picLocks noChangeAspect="1"/>
        </xdr:cNvPicPr>
      </xdr:nvPicPr>
      <xdr:blipFill>
        <a:blip r:embed="rId2"/>
        <a:stretch>
          <a:fillRect/>
        </a:stretch>
      </xdr:blipFill>
      <xdr:spPr>
        <a:xfrm>
          <a:off x="18611850" y="219075"/>
          <a:ext cx="1571625" cy="695325"/>
        </a:xfrm>
        <a:prstGeom prst="rect">
          <a:avLst/>
        </a:prstGeom>
        <a:noFill/>
        <a:ln w="9525" cmpd="sng">
          <a:noFill/>
        </a:ln>
      </xdr:spPr>
    </xdr:pic>
    <xdr:clientData/>
  </xdr:twoCellAnchor>
  <xdr:twoCellAnchor editAs="oneCell">
    <xdr:from>
      <xdr:col>1</xdr:col>
      <xdr:colOff>19050</xdr:colOff>
      <xdr:row>1</xdr:row>
      <xdr:rowOff>19050</xdr:rowOff>
    </xdr:from>
    <xdr:to>
      <xdr:col>1</xdr:col>
      <xdr:colOff>714375</xdr:colOff>
      <xdr:row>4</xdr:row>
      <xdr:rowOff>66675</xdr:rowOff>
    </xdr:to>
    <xdr:pic>
      <xdr:nvPicPr>
        <xdr:cNvPr id="3" name="Picture 2" descr="GEF logo new.jpg"/>
        <xdr:cNvPicPr preferRelativeResize="1">
          <a:picLocks noChangeAspect="1"/>
        </xdr:cNvPicPr>
      </xdr:nvPicPr>
      <xdr:blipFill>
        <a:blip r:embed="rId1"/>
        <a:stretch>
          <a:fillRect/>
        </a:stretch>
      </xdr:blipFill>
      <xdr:spPr>
        <a:xfrm>
          <a:off x="342900" y="219075"/>
          <a:ext cx="695325" cy="771525"/>
        </a:xfrm>
        <a:prstGeom prst="rect">
          <a:avLst/>
        </a:prstGeom>
        <a:noFill/>
        <a:ln w="9525" cmpd="sng">
          <a:noFill/>
        </a:ln>
      </xdr:spPr>
    </xdr:pic>
    <xdr:clientData/>
  </xdr:twoCellAnchor>
  <xdr:twoCellAnchor editAs="oneCell">
    <xdr:from>
      <xdr:col>10</xdr:col>
      <xdr:colOff>219075</xdr:colOff>
      <xdr:row>1</xdr:row>
      <xdr:rowOff>19050</xdr:rowOff>
    </xdr:from>
    <xdr:to>
      <xdr:col>10</xdr:col>
      <xdr:colOff>1790700</xdr:colOff>
      <xdr:row>3</xdr:row>
      <xdr:rowOff>180975</xdr:rowOff>
    </xdr:to>
    <xdr:pic>
      <xdr:nvPicPr>
        <xdr:cNvPr id="4" name="logo-image" descr="Home">
          <a:hlinkClick r:id="rId6"/>
        </xdr:cNvPr>
        <xdr:cNvPicPr preferRelativeResize="1">
          <a:picLocks noChangeAspect="1"/>
        </xdr:cNvPicPr>
      </xdr:nvPicPr>
      <xdr:blipFill>
        <a:blip r:embed="rId2"/>
        <a:stretch>
          <a:fillRect/>
        </a:stretch>
      </xdr:blipFill>
      <xdr:spPr>
        <a:xfrm>
          <a:off x="18611850" y="219075"/>
          <a:ext cx="15716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19075" y="238125"/>
          <a:ext cx="141922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PTIPLEX9020\Project_Share\2016\Project%20report\Copy%20of%20AF%20PPR_template_2016Nov_M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himeg\AppData\Local\Microsoft\Windows\Temporary%20Internet%20Files\Content.Outlook\CWEEA46W\4505_AF_Mongolia_PPR_09Nov20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chimeg\AppData\Local\Microsoft\Windows\Temporary%20Internet%20Files\Content.Outlook\CWEEA46W\4505_AF_Mongolia_PPR_09Nov2016_T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2016"/>
      <sheetName val="Procurement2016"/>
      <sheetName val="Risk Assesment "/>
      <sheetName val="Rating "/>
      <sheetName val="Project Indicator "/>
      <sheetName val="Lessons Learned "/>
      <sheetName val="AF Tracking Tool"/>
      <sheetName val="Results Tracker"/>
      <sheetName val="Units for Indicators"/>
    </sheetNames>
    <sheetDataSet>
      <sheetData sheetId="8">
        <row r="146">
          <cell r="G146" t="str">
            <v>Community</v>
          </cell>
        </row>
        <row r="147">
          <cell r="G147" t="str">
            <v>Multi-community</v>
          </cell>
        </row>
        <row r="148">
          <cell r="G148" t="str">
            <v>Departmental</v>
          </cell>
        </row>
        <row r="149">
          <cell r="G149" t="str">
            <v>National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2016"/>
      <sheetName val="FinancialData2016"/>
      <sheetName val="Procurement2016"/>
      <sheetName val="Risk Assesment2016"/>
      <sheetName val="Risk Assesment "/>
      <sheetName val="Rating2016"/>
      <sheetName val="Project Indicator2016"/>
      <sheetName val="Lessons Learned2016 "/>
      <sheetName val="Results Tracker"/>
      <sheetName val="Units for Indicators"/>
      <sheetName val="Overview"/>
    </sheetNames>
    <sheetDataSet>
      <sheetData sheetId="8">
        <row r="146">
          <cell r="G146" t="str">
            <v>Community</v>
          </cell>
        </row>
        <row r="147">
          <cell r="G147" t="str">
            <v>Multi-community</v>
          </cell>
        </row>
        <row r="148">
          <cell r="G148" t="str">
            <v>Departmental</v>
          </cell>
        </row>
        <row r="149">
          <cell r="G149" t="str">
            <v>National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verview2016"/>
      <sheetName val="FinancialData2016"/>
      <sheetName val="FinancialData"/>
      <sheetName val="Procurement2016"/>
      <sheetName val="Procurement"/>
      <sheetName val="Risk Assesment2016"/>
      <sheetName val="Risk Assesment "/>
      <sheetName val="Rating "/>
      <sheetName val="Rating2016"/>
      <sheetName val="Project Indicator "/>
      <sheetName val="Project Indicator2016"/>
      <sheetName val="Lessons Learned2016 "/>
      <sheetName val="AF Tracking Tool"/>
      <sheetName val="Results Tracker"/>
      <sheetName val="Units for Indicators"/>
    </sheetNames>
    <sheetDataSet>
      <sheetData sheetId="13">
        <row r="146">
          <cell r="G146" t="str">
            <v>Community</v>
          </cell>
        </row>
        <row r="147">
          <cell r="G147" t="str">
            <v>Multi-community</v>
          </cell>
        </row>
        <row r="148">
          <cell r="G148" t="str">
            <v>Departmental</v>
          </cell>
        </row>
        <row r="149">
          <cell r="G149" t="str">
            <v>National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limatechange.gov.mn/" TargetMode="External" /><Relationship Id="rId2" Type="http://schemas.openxmlformats.org/officeDocument/2006/relationships/hyperlink" Target="mailto:tuya.tserenbataa@undp.org" TargetMode="External" /><Relationship Id="rId3" Type="http://schemas.openxmlformats.org/officeDocument/2006/relationships/hyperlink" Target="mailto:yeruult@mne.gov.mn" TargetMode="External" /><Relationship Id="rId4" Type="http://schemas.openxmlformats.org/officeDocument/2006/relationships/hyperlink" Target="mailto:chimeg.junai@undp.org" TargetMode="External" /><Relationship Id="rId5" Type="http://schemas.openxmlformats.org/officeDocument/2006/relationships/hyperlink" Target="mailto:oyunkhorol@mne.gov.mn"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tuya.tserenbataa@undp.org" TargetMode="External" /><Relationship Id="rId2" Type="http://schemas.openxmlformats.org/officeDocument/2006/relationships/hyperlink" Target="mailto:chimeg.junai@undp.org" TargetMode="External" /><Relationship Id="rId3" Type="http://schemas.openxmlformats.org/officeDocument/2006/relationships/hyperlink" Target="mailto:chimeg.junai@undp.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179"/>
  <sheetViews>
    <sheetView tabSelected="1" zoomScalePageLayoutView="0" workbookViewId="0" topLeftCell="A1">
      <selection activeCell="C73" sqref="C73"/>
    </sheetView>
  </sheetViews>
  <sheetFormatPr defaultColWidth="102.28125" defaultRowHeight="15"/>
  <cols>
    <col min="1" max="1" width="2.57421875" style="1" customWidth="1"/>
    <col min="2" max="2" width="10.8515625" style="100" customWidth="1"/>
    <col min="3" max="3" width="14.8515625" style="100" customWidth="1"/>
    <col min="4" max="4" width="88.281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01"/>
      <c r="C2" s="102"/>
      <c r="D2" s="66"/>
      <c r="E2" s="67"/>
    </row>
    <row r="3" spans="2:5" ht="19.5" thickBot="1">
      <c r="B3" s="103"/>
      <c r="C3" s="104"/>
      <c r="D3" s="78" t="s">
        <v>0</v>
      </c>
      <c r="E3" s="69"/>
    </row>
    <row r="4" spans="2:5" ht="15.75" thickBot="1">
      <c r="B4" s="103"/>
      <c r="C4" s="104"/>
      <c r="D4" s="68"/>
      <c r="E4" s="69"/>
    </row>
    <row r="5" spans="2:5" ht="15.75" thickBot="1">
      <c r="B5" s="103"/>
      <c r="C5" s="107" t="s">
        <v>1</v>
      </c>
      <c r="D5" s="523" t="s">
        <v>1150</v>
      </c>
      <c r="E5" s="69"/>
    </row>
    <row r="6" spans="2:16" s="3" customFormat="1" ht="15.75" thickBot="1">
      <c r="B6" s="105"/>
      <c r="C6" s="76"/>
      <c r="D6" s="41"/>
      <c r="E6" s="40"/>
      <c r="G6" s="2"/>
      <c r="H6" s="2"/>
      <c r="I6" s="2"/>
      <c r="J6" s="2"/>
      <c r="K6" s="2"/>
      <c r="L6" s="2"/>
      <c r="M6" s="2"/>
      <c r="N6" s="2"/>
      <c r="O6" s="2"/>
      <c r="P6" s="2"/>
    </row>
    <row r="7" spans="2:16" s="3" customFormat="1" ht="30.75" customHeight="1" thickBot="1">
      <c r="B7" s="105"/>
      <c r="C7" s="70" t="s">
        <v>2</v>
      </c>
      <c r="D7" s="9" t="s">
        <v>3</v>
      </c>
      <c r="E7" s="40"/>
      <c r="G7" s="2"/>
      <c r="H7" s="2"/>
      <c r="I7" s="2"/>
      <c r="J7" s="2"/>
      <c r="K7" s="2"/>
      <c r="L7" s="2"/>
      <c r="M7" s="2"/>
      <c r="N7" s="2"/>
      <c r="O7" s="2"/>
      <c r="P7" s="2"/>
    </row>
    <row r="8" spans="2:16" s="3" customFormat="1" ht="15" hidden="1">
      <c r="B8" s="103"/>
      <c r="C8" s="104"/>
      <c r="D8" s="68"/>
      <c r="E8" s="40"/>
      <c r="G8" s="2"/>
      <c r="H8" s="2"/>
      <c r="I8" s="2"/>
      <c r="J8" s="2"/>
      <c r="K8" s="2"/>
      <c r="L8" s="2"/>
      <c r="M8" s="2"/>
      <c r="N8" s="2"/>
      <c r="O8" s="2"/>
      <c r="P8" s="2"/>
    </row>
    <row r="9" spans="2:16" s="3" customFormat="1" ht="15" hidden="1">
      <c r="B9" s="103"/>
      <c r="C9" s="104"/>
      <c r="D9" s="68"/>
      <c r="E9" s="40"/>
      <c r="G9" s="2"/>
      <c r="H9" s="2"/>
      <c r="I9" s="2"/>
      <c r="J9" s="2"/>
      <c r="K9" s="2"/>
      <c r="L9" s="2"/>
      <c r="M9" s="2"/>
      <c r="N9" s="2"/>
      <c r="O9" s="2"/>
      <c r="P9" s="2"/>
    </row>
    <row r="10" spans="2:16" s="3" customFormat="1" ht="15" hidden="1">
      <c r="B10" s="103"/>
      <c r="C10" s="104"/>
      <c r="D10" s="68"/>
      <c r="E10" s="40"/>
      <c r="G10" s="2"/>
      <c r="H10" s="2"/>
      <c r="I10" s="2"/>
      <c r="J10" s="2"/>
      <c r="K10" s="2"/>
      <c r="L10" s="2"/>
      <c r="M10" s="2"/>
      <c r="N10" s="2"/>
      <c r="O10" s="2"/>
      <c r="P10" s="2"/>
    </row>
    <row r="11" spans="2:16" s="3" customFormat="1" ht="15" hidden="1">
      <c r="B11" s="103"/>
      <c r="C11" s="104"/>
      <c r="D11" s="68"/>
      <c r="E11" s="40"/>
      <c r="G11" s="2"/>
      <c r="H11" s="2"/>
      <c r="I11" s="2"/>
      <c r="J11" s="2"/>
      <c r="K11" s="2"/>
      <c r="L11" s="2"/>
      <c r="M11" s="2"/>
      <c r="N11" s="2"/>
      <c r="O11" s="2"/>
      <c r="P11" s="2"/>
    </row>
    <row r="12" spans="2:16" s="3" customFormat="1" ht="15.75" thickBot="1">
      <c r="B12" s="105"/>
      <c r="C12" s="76"/>
      <c r="D12" s="41"/>
      <c r="E12" s="40"/>
      <c r="G12" s="2"/>
      <c r="H12" s="2"/>
      <c r="I12" s="2"/>
      <c r="J12" s="2"/>
      <c r="K12" s="2"/>
      <c r="L12" s="2"/>
      <c r="M12" s="2"/>
      <c r="N12" s="2"/>
      <c r="O12" s="2"/>
      <c r="P12" s="2"/>
    </row>
    <row r="13" spans="2:16" s="3" customFormat="1" ht="225.75" thickBot="1">
      <c r="B13" s="105"/>
      <c r="C13" s="71" t="s">
        <v>4</v>
      </c>
      <c r="D13" s="9" t="s">
        <v>5</v>
      </c>
      <c r="E13" s="40"/>
      <c r="G13" s="2"/>
      <c r="H13" s="2"/>
      <c r="I13" s="2"/>
      <c r="J13" s="2"/>
      <c r="K13" s="2"/>
      <c r="L13" s="2"/>
      <c r="M13" s="2"/>
      <c r="N13" s="2"/>
      <c r="O13" s="2"/>
      <c r="P13" s="2"/>
    </row>
    <row r="14" spans="2:16" s="3" customFormat="1" ht="15.75" thickBot="1">
      <c r="B14" s="105"/>
      <c r="C14" s="76"/>
      <c r="D14" s="41"/>
      <c r="E14" s="40"/>
      <c r="G14" s="2"/>
      <c r="H14" s="2" t="s">
        <v>6</v>
      </c>
      <c r="I14" s="2" t="s">
        <v>7</v>
      </c>
      <c r="J14" s="2"/>
      <c r="K14" s="2" t="s">
        <v>8</v>
      </c>
      <c r="L14" s="2" t="s">
        <v>9</v>
      </c>
      <c r="M14" s="2" t="s">
        <v>10</v>
      </c>
      <c r="N14" s="2" t="s">
        <v>11</v>
      </c>
      <c r="O14" s="2" t="s">
        <v>12</v>
      </c>
      <c r="P14" s="2" t="s">
        <v>13</v>
      </c>
    </row>
    <row r="15" spans="2:16" s="3" customFormat="1" ht="15">
      <c r="B15" s="105"/>
      <c r="C15" s="72" t="s">
        <v>14</v>
      </c>
      <c r="D15" s="10">
        <v>4505</v>
      </c>
      <c r="E15" s="40"/>
      <c r="G15" s="2"/>
      <c r="H15" s="4" t="s">
        <v>15</v>
      </c>
      <c r="I15" s="2" t="s">
        <v>16</v>
      </c>
      <c r="J15" s="2" t="s">
        <v>17</v>
      </c>
      <c r="K15" s="2" t="s">
        <v>18</v>
      </c>
      <c r="L15" s="2">
        <v>1</v>
      </c>
      <c r="M15" s="2">
        <v>1</v>
      </c>
      <c r="N15" s="2" t="s">
        <v>19</v>
      </c>
      <c r="O15" s="2" t="s">
        <v>20</v>
      </c>
      <c r="P15" s="2" t="s">
        <v>21</v>
      </c>
    </row>
    <row r="16" spans="2:16" s="3" customFormat="1" ht="29.25" customHeight="1">
      <c r="B16" s="564" t="s">
        <v>22</v>
      </c>
      <c r="C16" s="565"/>
      <c r="D16" s="11" t="s">
        <v>23</v>
      </c>
      <c r="E16" s="40"/>
      <c r="G16" s="2"/>
      <c r="H16" s="4" t="s">
        <v>24</v>
      </c>
      <c r="I16" s="2" t="s">
        <v>25</v>
      </c>
      <c r="J16" s="2" t="s">
        <v>26</v>
      </c>
      <c r="K16" s="2" t="s">
        <v>27</v>
      </c>
      <c r="L16" s="2">
        <v>2</v>
      </c>
      <c r="M16" s="2">
        <v>2</v>
      </c>
      <c r="N16" s="2" t="s">
        <v>28</v>
      </c>
      <c r="O16" s="2" t="s">
        <v>29</v>
      </c>
      <c r="P16" s="2" t="s">
        <v>30</v>
      </c>
    </row>
    <row r="17" spans="2:16" s="3" customFormat="1" ht="15">
      <c r="B17" s="105"/>
      <c r="C17" s="72" t="s">
        <v>31</v>
      </c>
      <c r="D17" s="11" t="s">
        <v>32</v>
      </c>
      <c r="E17" s="40"/>
      <c r="G17" s="2"/>
      <c r="H17" s="4" t="s">
        <v>33</v>
      </c>
      <c r="I17" s="2" t="s">
        <v>34</v>
      </c>
      <c r="J17" s="2"/>
      <c r="K17" s="2" t="s">
        <v>35</v>
      </c>
      <c r="L17" s="2">
        <v>3</v>
      </c>
      <c r="M17" s="2">
        <v>3</v>
      </c>
      <c r="N17" s="2" t="s">
        <v>36</v>
      </c>
      <c r="O17" s="2" t="s">
        <v>37</v>
      </c>
      <c r="P17" s="2" t="s">
        <v>38</v>
      </c>
    </row>
    <row r="18" spans="2:16" s="3" customFormat="1" ht="15.75" thickBot="1">
      <c r="B18" s="106"/>
      <c r="C18" s="71" t="s">
        <v>39</v>
      </c>
      <c r="D18" s="99" t="s">
        <v>40</v>
      </c>
      <c r="E18" s="40"/>
      <c r="G18" s="2"/>
      <c r="H18" s="4" t="s">
        <v>41</v>
      </c>
      <c r="I18" s="2"/>
      <c r="J18" s="2"/>
      <c r="K18" s="2" t="s">
        <v>42</v>
      </c>
      <c r="L18" s="2">
        <v>5</v>
      </c>
      <c r="M18" s="2">
        <v>5</v>
      </c>
      <c r="N18" s="2" t="s">
        <v>43</v>
      </c>
      <c r="O18" s="2" t="s">
        <v>44</v>
      </c>
      <c r="P18" s="2" t="s">
        <v>45</v>
      </c>
    </row>
    <row r="19" spans="2:16" s="3" customFormat="1" ht="74.25" customHeight="1" thickBot="1">
      <c r="B19" s="567" t="s">
        <v>46</v>
      </c>
      <c r="C19" s="568"/>
      <c r="D19" s="215" t="s">
        <v>47</v>
      </c>
      <c r="E19" s="40"/>
      <c r="G19" s="2"/>
      <c r="H19" s="4" t="s">
        <v>48</v>
      </c>
      <c r="I19" s="2"/>
      <c r="J19" s="2"/>
      <c r="K19" s="2" t="s">
        <v>49</v>
      </c>
      <c r="L19" s="2"/>
      <c r="M19" s="2"/>
      <c r="N19" s="2"/>
      <c r="O19" s="2" t="s">
        <v>50</v>
      </c>
      <c r="P19" s="2" t="s">
        <v>51</v>
      </c>
    </row>
    <row r="20" spans="2:14" s="3" customFormat="1" ht="15">
      <c r="B20" s="105"/>
      <c r="C20" s="71"/>
      <c r="D20" s="41"/>
      <c r="E20" s="69"/>
      <c r="F20" s="4"/>
      <c r="G20" s="2"/>
      <c r="H20" s="2"/>
      <c r="J20" s="2"/>
      <c r="K20" s="2"/>
      <c r="L20" s="2"/>
      <c r="M20" s="2" t="s">
        <v>52</v>
      </c>
      <c r="N20" s="2" t="s">
        <v>53</v>
      </c>
    </row>
    <row r="21" spans="2:14" s="3" customFormat="1" ht="15">
      <c r="B21" s="105"/>
      <c r="C21" s="107" t="s">
        <v>54</v>
      </c>
      <c r="D21" s="41"/>
      <c r="E21" s="69"/>
      <c r="F21" s="4"/>
      <c r="G21" s="2"/>
      <c r="H21" s="2"/>
      <c r="J21" s="2"/>
      <c r="K21" s="2"/>
      <c r="L21" s="2"/>
      <c r="M21" s="2" t="s">
        <v>55</v>
      </c>
      <c r="N21" s="2" t="s">
        <v>56</v>
      </c>
    </row>
    <row r="22" spans="2:16" s="3" customFormat="1" ht="15.75" thickBot="1">
      <c r="B22" s="105"/>
      <c r="C22" s="108" t="s">
        <v>57</v>
      </c>
      <c r="D22" s="41"/>
      <c r="E22" s="40"/>
      <c r="G22" s="2"/>
      <c r="H22" s="4" t="s">
        <v>58</v>
      </c>
      <c r="I22" s="2"/>
      <c r="J22" s="2"/>
      <c r="L22" s="2"/>
      <c r="M22" s="2"/>
      <c r="N22" s="2"/>
      <c r="O22" s="2" t="s">
        <v>59</v>
      </c>
      <c r="P22" s="2" t="s">
        <v>60</v>
      </c>
    </row>
    <row r="23" spans="2:16" s="3" customFormat="1" ht="15">
      <c r="B23" s="564" t="s">
        <v>61</v>
      </c>
      <c r="C23" s="565"/>
      <c r="D23" s="562">
        <v>40716</v>
      </c>
      <c r="E23" s="40"/>
      <c r="G23" s="2"/>
      <c r="H23" s="4"/>
      <c r="I23" s="2"/>
      <c r="J23" s="2"/>
      <c r="L23" s="2"/>
      <c r="M23" s="2"/>
      <c r="N23" s="2"/>
      <c r="O23" s="2"/>
      <c r="P23" s="2"/>
    </row>
    <row r="24" spans="2:16" s="3" customFormat="1" ht="4.5" customHeight="1">
      <c r="B24" s="564"/>
      <c r="C24" s="565"/>
      <c r="D24" s="563"/>
      <c r="E24" s="40"/>
      <c r="G24" s="2"/>
      <c r="H24" s="4"/>
      <c r="I24" s="2"/>
      <c r="J24" s="2"/>
      <c r="L24" s="2"/>
      <c r="M24" s="2"/>
      <c r="N24" s="2"/>
      <c r="O24" s="2"/>
      <c r="P24" s="2"/>
    </row>
    <row r="25" spans="2:15" s="3" customFormat="1" ht="27.75" customHeight="1">
      <c r="B25" s="564" t="s">
        <v>62</v>
      </c>
      <c r="C25" s="565"/>
      <c r="D25" s="482">
        <v>40850</v>
      </c>
      <c r="E25" s="40"/>
      <c r="F25" s="2"/>
      <c r="G25" s="4"/>
      <c r="H25" s="2"/>
      <c r="I25" s="2"/>
      <c r="K25" s="2"/>
      <c r="L25" s="2"/>
      <c r="M25" s="2"/>
      <c r="N25" s="2" t="s">
        <v>63</v>
      </c>
      <c r="O25" s="2" t="s">
        <v>64</v>
      </c>
    </row>
    <row r="26" spans="2:15" s="3" customFormat="1" ht="32.25" customHeight="1">
      <c r="B26" s="564" t="s">
        <v>65</v>
      </c>
      <c r="C26" s="565"/>
      <c r="D26" s="482">
        <v>41074</v>
      </c>
      <c r="E26" s="40"/>
      <c r="F26" s="2"/>
      <c r="G26" s="4"/>
      <c r="H26" s="2"/>
      <c r="I26" s="2"/>
      <c r="K26" s="2"/>
      <c r="L26" s="2"/>
      <c r="M26" s="2"/>
      <c r="N26" s="2" t="s">
        <v>66</v>
      </c>
      <c r="O26" s="2" t="s">
        <v>67</v>
      </c>
    </row>
    <row r="27" spans="2:15" s="3" customFormat="1" ht="28.5" customHeight="1">
      <c r="B27" s="564" t="s">
        <v>68</v>
      </c>
      <c r="C27" s="565"/>
      <c r="D27" s="483" t="s">
        <v>69</v>
      </c>
      <c r="E27" s="73"/>
      <c r="F27" s="2"/>
      <c r="G27" s="4"/>
      <c r="H27" s="2"/>
      <c r="I27" s="2"/>
      <c r="J27" s="2"/>
      <c r="K27" s="2"/>
      <c r="L27" s="2"/>
      <c r="M27" s="2"/>
      <c r="N27" s="2"/>
      <c r="O27" s="2"/>
    </row>
    <row r="28" spans="2:15" s="3" customFormat="1" ht="15.75" thickBot="1">
      <c r="B28" s="105"/>
      <c r="C28" s="72" t="s">
        <v>70</v>
      </c>
      <c r="D28" s="561">
        <v>42962</v>
      </c>
      <c r="E28" s="40"/>
      <c r="F28" s="2"/>
      <c r="G28" s="4"/>
      <c r="H28" s="2"/>
      <c r="I28" s="2"/>
      <c r="J28" s="2"/>
      <c r="K28" s="2"/>
      <c r="L28" s="2"/>
      <c r="M28" s="2"/>
      <c r="N28" s="2"/>
      <c r="O28" s="2"/>
    </row>
    <row r="29" spans="2:15" s="3" customFormat="1" ht="15">
      <c r="B29" s="105"/>
      <c r="C29" s="76"/>
      <c r="D29" s="74"/>
      <c r="E29" s="40"/>
      <c r="F29" s="2"/>
      <c r="G29" s="4"/>
      <c r="H29" s="2"/>
      <c r="I29" s="2"/>
      <c r="J29" s="2"/>
      <c r="K29" s="2"/>
      <c r="L29" s="2"/>
      <c r="M29" s="2"/>
      <c r="N29" s="2"/>
      <c r="O29" s="2"/>
    </row>
    <row r="30" spans="2:16" s="3" customFormat="1" ht="15.75" thickBot="1">
      <c r="B30" s="105"/>
      <c r="C30" s="76"/>
      <c r="D30" s="75" t="s">
        <v>71</v>
      </c>
      <c r="E30" s="40"/>
      <c r="G30" s="2"/>
      <c r="H30" s="4" t="s">
        <v>72</v>
      </c>
      <c r="I30" s="2"/>
      <c r="J30" s="2"/>
      <c r="K30" s="2"/>
      <c r="L30" s="2"/>
      <c r="M30" s="2"/>
      <c r="N30" s="2"/>
      <c r="O30" s="2"/>
      <c r="P30" s="2"/>
    </row>
    <row r="31" spans="2:16" s="3" customFormat="1" ht="55.5" customHeight="1">
      <c r="B31" s="105"/>
      <c r="C31" s="76"/>
      <c r="D31" s="536" t="s">
        <v>1151</v>
      </c>
      <c r="E31" s="40"/>
      <c r="F31" s="5"/>
      <c r="G31" s="2"/>
      <c r="H31" s="4" t="s">
        <v>73</v>
      </c>
      <c r="I31" s="2"/>
      <c r="J31" s="2"/>
      <c r="K31" s="2"/>
      <c r="L31" s="2"/>
      <c r="M31" s="2"/>
      <c r="N31" s="2"/>
      <c r="O31" s="2"/>
      <c r="P31" s="2"/>
    </row>
    <row r="32" spans="2:16" s="3" customFormat="1" ht="23.25" customHeight="1">
      <c r="B32" s="105"/>
      <c r="C32" s="76"/>
      <c r="D32" s="537" t="s">
        <v>1152</v>
      </c>
      <c r="E32" s="40"/>
      <c r="F32" s="5"/>
      <c r="G32" s="2"/>
      <c r="H32" s="4"/>
      <c r="I32" s="2"/>
      <c r="J32" s="2"/>
      <c r="K32" s="2"/>
      <c r="L32" s="2"/>
      <c r="M32" s="2"/>
      <c r="N32" s="2"/>
      <c r="O32" s="2"/>
      <c r="P32" s="2"/>
    </row>
    <row r="33" spans="2:16" s="3" customFormat="1" ht="53.25" customHeight="1">
      <c r="B33" s="105"/>
      <c r="C33" s="76"/>
      <c r="D33" s="537" t="s">
        <v>1153</v>
      </c>
      <c r="E33" s="40"/>
      <c r="F33" s="5"/>
      <c r="G33" s="2"/>
      <c r="H33" s="4"/>
      <c r="I33" s="2"/>
      <c r="J33" s="2"/>
      <c r="K33" s="2"/>
      <c r="L33" s="2"/>
      <c r="M33" s="2"/>
      <c r="N33" s="2"/>
      <c r="O33" s="2"/>
      <c r="P33" s="2"/>
    </row>
    <row r="34" spans="2:16" s="3" customFormat="1" ht="30" customHeight="1" thickBot="1">
      <c r="B34" s="564" t="s">
        <v>74</v>
      </c>
      <c r="C34" s="566"/>
      <c r="D34" s="41"/>
      <c r="E34" s="40"/>
      <c r="G34" s="2"/>
      <c r="H34" s="4" t="s">
        <v>75</v>
      </c>
      <c r="I34" s="2"/>
      <c r="J34" s="2"/>
      <c r="K34" s="2"/>
      <c r="L34" s="2"/>
      <c r="M34" s="2"/>
      <c r="N34" s="2"/>
      <c r="O34" s="2"/>
      <c r="P34" s="2"/>
    </row>
    <row r="35" spans="2:16" s="3" customFormat="1" ht="17.25" customHeight="1" thickBot="1">
      <c r="B35" s="105"/>
      <c r="C35" s="76"/>
      <c r="D35" s="216" t="s">
        <v>76</v>
      </c>
      <c r="E35" s="40"/>
      <c r="G35" s="2"/>
      <c r="H35" s="4" t="s">
        <v>77</v>
      </c>
      <c r="I35" s="2"/>
      <c r="J35" s="2"/>
      <c r="K35" s="2"/>
      <c r="L35" s="2"/>
      <c r="M35" s="2"/>
      <c r="N35" s="2"/>
      <c r="O35" s="2"/>
      <c r="P35" s="2"/>
    </row>
    <row r="36" spans="2:16" s="3" customFormat="1" ht="15">
      <c r="B36" s="105"/>
      <c r="C36" s="76"/>
      <c r="D36" s="41"/>
      <c r="E36" s="40"/>
      <c r="F36" s="5"/>
      <c r="G36" s="2"/>
      <c r="H36" s="4" t="s">
        <v>78</v>
      </c>
      <c r="I36" s="2"/>
      <c r="J36" s="2"/>
      <c r="K36" s="2"/>
      <c r="L36" s="2"/>
      <c r="M36" s="2"/>
      <c r="N36" s="2"/>
      <c r="O36" s="2"/>
      <c r="P36" s="2"/>
    </row>
    <row r="37" spans="2:16" s="3" customFormat="1" ht="15">
      <c r="B37" s="105"/>
      <c r="C37" s="109" t="s">
        <v>79</v>
      </c>
      <c r="D37" s="41"/>
      <c r="E37" s="40"/>
      <c r="G37" s="2"/>
      <c r="H37" s="4" t="s">
        <v>80</v>
      </c>
      <c r="I37" s="2"/>
      <c r="J37" s="2"/>
      <c r="K37" s="2"/>
      <c r="L37" s="2"/>
      <c r="M37" s="2"/>
      <c r="N37" s="2"/>
      <c r="O37" s="2"/>
      <c r="P37" s="2"/>
    </row>
    <row r="38" spans="2:16" s="3" customFormat="1" ht="31.5" customHeight="1" thickBot="1">
      <c r="B38" s="564" t="s">
        <v>81</v>
      </c>
      <c r="C38" s="566"/>
      <c r="D38" s="41"/>
      <c r="E38" s="40"/>
      <c r="G38" s="2"/>
      <c r="H38" s="4" t="s">
        <v>82</v>
      </c>
      <c r="I38" s="2"/>
      <c r="J38" s="2"/>
      <c r="K38" s="2"/>
      <c r="L38" s="2"/>
      <c r="M38" s="2"/>
      <c r="N38" s="2"/>
      <c r="O38" s="2"/>
      <c r="P38" s="2"/>
    </row>
    <row r="39" spans="2:16" s="3" customFormat="1" ht="15">
      <c r="B39" s="105"/>
      <c r="C39" s="76" t="s">
        <v>83</v>
      </c>
      <c r="D39" s="13" t="s">
        <v>84</v>
      </c>
      <c r="E39" s="40"/>
      <c r="G39" s="2"/>
      <c r="H39" s="4" t="s">
        <v>85</v>
      </c>
      <c r="I39" s="2"/>
      <c r="J39" s="2"/>
      <c r="K39" s="2"/>
      <c r="L39" s="2"/>
      <c r="M39" s="2"/>
      <c r="N39" s="2"/>
      <c r="O39" s="2"/>
      <c r="P39" s="2"/>
    </row>
    <row r="40" spans="2:16" s="3" customFormat="1" ht="15">
      <c r="B40" s="105"/>
      <c r="C40" s="76" t="s">
        <v>86</v>
      </c>
      <c r="D40" s="217" t="s">
        <v>87</v>
      </c>
      <c r="E40" s="40"/>
      <c r="G40" s="2"/>
      <c r="H40" s="4" t="s">
        <v>88</v>
      </c>
      <c r="I40" s="2"/>
      <c r="J40" s="2"/>
      <c r="K40" s="2"/>
      <c r="L40" s="2"/>
      <c r="M40" s="2"/>
      <c r="N40" s="2"/>
      <c r="O40" s="2"/>
      <c r="P40" s="2"/>
    </row>
    <row r="41" spans="2:16" s="3" customFormat="1" ht="15.75" thickBot="1">
      <c r="B41" s="105"/>
      <c r="C41" s="76" t="s">
        <v>89</v>
      </c>
      <c r="D41" s="524">
        <v>42684</v>
      </c>
      <c r="E41" s="40"/>
      <c r="G41" s="2"/>
      <c r="H41" s="4" t="s">
        <v>90</v>
      </c>
      <c r="I41" s="2"/>
      <c r="J41" s="2"/>
      <c r="K41" s="2"/>
      <c r="L41" s="2"/>
      <c r="M41" s="2"/>
      <c r="N41" s="2"/>
      <c r="O41" s="2"/>
      <c r="P41" s="2"/>
    </row>
    <row r="42" spans="2:16" s="3" customFormat="1" ht="15" customHeight="1" thickBot="1">
      <c r="B42" s="105"/>
      <c r="C42" s="72" t="s">
        <v>91</v>
      </c>
      <c r="D42" s="41"/>
      <c r="E42" s="40"/>
      <c r="G42" s="2"/>
      <c r="H42" s="4" t="s">
        <v>92</v>
      </c>
      <c r="I42" s="2"/>
      <c r="J42" s="2"/>
      <c r="K42" s="2"/>
      <c r="L42" s="2"/>
      <c r="M42" s="2"/>
      <c r="N42" s="2"/>
      <c r="O42" s="2"/>
      <c r="P42" s="2"/>
    </row>
    <row r="43" spans="2:16" s="3" customFormat="1" ht="30">
      <c r="B43" s="105"/>
      <c r="C43" s="92" t="s">
        <v>83</v>
      </c>
      <c r="D43" s="484" t="s">
        <v>1059</v>
      </c>
      <c r="E43" s="40"/>
      <c r="G43" s="2"/>
      <c r="H43" s="4" t="s">
        <v>93</v>
      </c>
      <c r="I43" s="2"/>
      <c r="J43" s="2"/>
      <c r="K43" s="2"/>
      <c r="L43" s="2"/>
      <c r="M43" s="2"/>
      <c r="N43" s="2"/>
      <c r="O43" s="2"/>
      <c r="P43" s="2"/>
    </row>
    <row r="44" spans="2:16" s="3" customFormat="1" ht="15">
      <c r="B44" s="105"/>
      <c r="C44" s="76" t="s">
        <v>86</v>
      </c>
      <c r="D44" s="217" t="s">
        <v>1112</v>
      </c>
      <c r="E44" s="40"/>
      <c r="G44" s="2"/>
      <c r="H44" s="4" t="s">
        <v>94</v>
      </c>
      <c r="I44" s="2"/>
      <c r="J44" s="2"/>
      <c r="K44" s="2"/>
      <c r="L44" s="2"/>
      <c r="M44" s="2"/>
      <c r="N44" s="2"/>
      <c r="O44" s="2"/>
      <c r="P44" s="2"/>
    </row>
    <row r="45" spans="2:16" s="3" customFormat="1" ht="15.75" thickBot="1">
      <c r="B45" s="105"/>
      <c r="C45" s="76" t="s">
        <v>89</v>
      </c>
      <c r="D45" s="524">
        <v>42684</v>
      </c>
      <c r="E45" s="40"/>
      <c r="G45" s="2"/>
      <c r="H45" s="4" t="s">
        <v>95</v>
      </c>
      <c r="I45" s="2"/>
      <c r="J45" s="2"/>
      <c r="K45" s="2"/>
      <c r="L45" s="2"/>
      <c r="M45" s="2"/>
      <c r="N45" s="2"/>
      <c r="O45" s="2"/>
      <c r="P45" s="2"/>
    </row>
    <row r="46" spans="2:16" s="3" customFormat="1" ht="15.75" thickBot="1">
      <c r="B46" s="105"/>
      <c r="C46" s="72" t="s">
        <v>96</v>
      </c>
      <c r="D46" s="41"/>
      <c r="E46" s="40"/>
      <c r="G46" s="2"/>
      <c r="H46" s="4" t="s">
        <v>97</v>
      </c>
      <c r="I46" s="2"/>
      <c r="J46" s="2"/>
      <c r="K46" s="2"/>
      <c r="L46" s="2"/>
      <c r="M46" s="2"/>
      <c r="N46" s="2"/>
      <c r="O46" s="2"/>
      <c r="P46" s="2"/>
    </row>
    <row r="47" spans="2:16" s="3" customFormat="1" ht="15">
      <c r="B47" s="105"/>
      <c r="C47" s="76" t="s">
        <v>83</v>
      </c>
      <c r="D47" s="13" t="s">
        <v>98</v>
      </c>
      <c r="E47" s="40"/>
      <c r="G47" s="2"/>
      <c r="H47" s="4" t="s">
        <v>99</v>
      </c>
      <c r="I47" s="2"/>
      <c r="J47" s="2"/>
      <c r="K47" s="2"/>
      <c r="L47" s="2"/>
      <c r="M47" s="2"/>
      <c r="N47" s="2"/>
      <c r="O47" s="2"/>
      <c r="P47" s="2"/>
    </row>
    <row r="48" spans="2:16" s="3" customFormat="1" ht="15">
      <c r="B48" s="105"/>
      <c r="C48" s="76" t="s">
        <v>86</v>
      </c>
      <c r="D48" s="217" t="s">
        <v>100</v>
      </c>
      <c r="E48" s="40"/>
      <c r="G48" s="2"/>
      <c r="H48" s="4" t="s">
        <v>101</v>
      </c>
      <c r="I48" s="2"/>
      <c r="J48" s="2"/>
      <c r="K48" s="2"/>
      <c r="L48" s="2"/>
      <c r="M48" s="2"/>
      <c r="N48" s="2"/>
      <c r="O48" s="2"/>
      <c r="P48" s="2"/>
    </row>
    <row r="49" spans="1:8" ht="15.75" thickBot="1">
      <c r="A49" s="3"/>
      <c r="B49" s="105"/>
      <c r="C49" s="76" t="s">
        <v>89</v>
      </c>
      <c r="D49" s="524">
        <v>42684</v>
      </c>
      <c r="E49" s="40"/>
      <c r="H49" s="4" t="s">
        <v>102</v>
      </c>
    </row>
    <row r="50" spans="2:8" ht="15.75" thickBot="1">
      <c r="B50" s="105"/>
      <c r="C50" s="72" t="s">
        <v>103</v>
      </c>
      <c r="D50" s="41"/>
      <c r="E50" s="40"/>
      <c r="H50" s="4" t="s">
        <v>104</v>
      </c>
    </row>
    <row r="51" spans="2:8" ht="15">
      <c r="B51" s="105"/>
      <c r="C51" s="76" t="s">
        <v>83</v>
      </c>
      <c r="D51" s="510" t="s">
        <v>1107</v>
      </c>
      <c r="E51" s="40"/>
      <c r="H51" s="4" t="s">
        <v>105</v>
      </c>
    </row>
    <row r="52" spans="2:8" ht="15">
      <c r="B52" s="105"/>
      <c r="C52" s="76" t="s">
        <v>86</v>
      </c>
      <c r="D52" s="511" t="s">
        <v>1108</v>
      </c>
      <c r="E52" s="40"/>
      <c r="H52" s="4" t="s">
        <v>106</v>
      </c>
    </row>
    <row r="53" spans="2:8" ht="15.75" thickBot="1">
      <c r="B53" s="105"/>
      <c r="C53" s="76" t="s">
        <v>89</v>
      </c>
      <c r="D53" s="524">
        <v>42684</v>
      </c>
      <c r="E53" s="40"/>
      <c r="H53" s="4" t="s">
        <v>107</v>
      </c>
    </row>
    <row r="54" spans="2:8" ht="15.75" thickBot="1">
      <c r="B54" s="105"/>
      <c r="C54" s="72" t="s">
        <v>103</v>
      </c>
      <c r="D54" s="41"/>
      <c r="E54" s="40"/>
      <c r="H54" s="4" t="s">
        <v>108</v>
      </c>
    </row>
    <row r="55" spans="2:8" ht="15">
      <c r="B55" s="105"/>
      <c r="C55" s="76" t="s">
        <v>83</v>
      </c>
      <c r="D55" s="13"/>
      <c r="E55" s="40"/>
      <c r="H55" s="4" t="s">
        <v>109</v>
      </c>
    </row>
    <row r="56" spans="2:8" ht="15">
      <c r="B56" s="105"/>
      <c r="C56" s="76" t="s">
        <v>86</v>
      </c>
      <c r="D56" s="12"/>
      <c r="E56" s="40"/>
      <c r="H56" s="4" t="s">
        <v>110</v>
      </c>
    </row>
    <row r="57" spans="2:8" ht="15.75" thickBot="1">
      <c r="B57" s="105"/>
      <c r="C57" s="76" t="s">
        <v>89</v>
      </c>
      <c r="D57" s="14"/>
      <c r="E57" s="40"/>
      <c r="H57" s="4" t="s">
        <v>111</v>
      </c>
    </row>
    <row r="58" spans="2:8" ht="15.75" thickBot="1">
      <c r="B58" s="105"/>
      <c r="C58" s="72" t="s">
        <v>103</v>
      </c>
      <c r="D58" s="41"/>
      <c r="E58" s="40"/>
      <c r="H58" s="4" t="s">
        <v>112</v>
      </c>
    </row>
    <row r="59" spans="2:8" ht="15">
      <c r="B59" s="105"/>
      <c r="C59" s="76" t="s">
        <v>83</v>
      </c>
      <c r="D59" s="13"/>
      <c r="E59" s="40"/>
      <c r="H59" s="4" t="s">
        <v>113</v>
      </c>
    </row>
    <row r="60" spans="2:8" ht="15">
      <c r="B60" s="105"/>
      <c r="C60" s="76" t="s">
        <v>86</v>
      </c>
      <c r="D60" s="12"/>
      <c r="E60" s="40"/>
      <c r="H60" s="4" t="s">
        <v>114</v>
      </c>
    </row>
    <row r="61" spans="2:8" ht="15.75" thickBot="1">
      <c r="B61" s="105"/>
      <c r="C61" s="76" t="s">
        <v>89</v>
      </c>
      <c r="D61" s="14"/>
      <c r="E61" s="40"/>
      <c r="H61" s="4" t="s">
        <v>115</v>
      </c>
    </row>
    <row r="62" spans="2:8" ht="15.75" thickBot="1">
      <c r="B62" s="110"/>
      <c r="C62" s="111"/>
      <c r="D62" s="77"/>
      <c r="E62" s="50"/>
      <c r="H62" s="4" t="s">
        <v>116</v>
      </c>
    </row>
    <row r="63" ht="15">
      <c r="H63" s="4" t="s">
        <v>117</v>
      </c>
    </row>
    <row r="64" ht="15">
      <c r="H64" s="4" t="s">
        <v>118</v>
      </c>
    </row>
    <row r="65" ht="15">
      <c r="H65" s="4" t="s">
        <v>119</v>
      </c>
    </row>
    <row r="66" ht="15">
      <c r="H66" s="4" t="s">
        <v>120</v>
      </c>
    </row>
    <row r="67" ht="15">
      <c r="H67" s="4" t="s">
        <v>121</v>
      </c>
    </row>
    <row r="68" ht="15">
      <c r="H68" s="4" t="s">
        <v>122</v>
      </c>
    </row>
    <row r="69" ht="15">
      <c r="H69" s="4" t="s">
        <v>123</v>
      </c>
    </row>
    <row r="70" ht="15">
      <c r="H70" s="4" t="s">
        <v>124</v>
      </c>
    </row>
    <row r="71" ht="15">
      <c r="H71" s="4" t="s">
        <v>125</v>
      </c>
    </row>
    <row r="72" ht="15">
      <c r="H72" s="4" t="s">
        <v>126</v>
      </c>
    </row>
    <row r="73" ht="15">
      <c r="H73" s="4" t="s">
        <v>127</v>
      </c>
    </row>
    <row r="74" ht="15">
      <c r="H74" s="4" t="s">
        <v>128</v>
      </c>
    </row>
    <row r="75" ht="15">
      <c r="H75" s="4" t="s">
        <v>129</v>
      </c>
    </row>
    <row r="76" ht="15">
      <c r="H76" s="4" t="s">
        <v>130</v>
      </c>
    </row>
    <row r="77" ht="15">
      <c r="H77" s="4" t="s">
        <v>131</v>
      </c>
    </row>
    <row r="78" ht="15">
      <c r="H78" s="4" t="s">
        <v>132</v>
      </c>
    </row>
    <row r="79" ht="15">
      <c r="H79" s="4" t="s">
        <v>133</v>
      </c>
    </row>
    <row r="80" ht="15">
      <c r="H80" s="4" t="s">
        <v>134</v>
      </c>
    </row>
    <row r="81" ht="15">
      <c r="H81" s="4" t="s">
        <v>135</v>
      </c>
    </row>
    <row r="82" ht="15">
      <c r="H82" s="4" t="s">
        <v>136</v>
      </c>
    </row>
    <row r="83" ht="15">
      <c r="H83" s="4" t="s">
        <v>137</v>
      </c>
    </row>
    <row r="84" ht="15">
      <c r="H84" s="4" t="s">
        <v>138</v>
      </c>
    </row>
    <row r="85" ht="15">
      <c r="H85" s="4" t="s">
        <v>139</v>
      </c>
    </row>
    <row r="86" ht="15">
      <c r="H86" s="4" t="s">
        <v>140</v>
      </c>
    </row>
    <row r="87" ht="15">
      <c r="H87" s="4" t="s">
        <v>141</v>
      </c>
    </row>
    <row r="88" ht="15">
      <c r="H88" s="4" t="s">
        <v>142</v>
      </c>
    </row>
    <row r="89" ht="15">
      <c r="H89" s="4" t="s">
        <v>143</v>
      </c>
    </row>
    <row r="90" ht="15">
      <c r="H90" s="4" t="s">
        <v>144</v>
      </c>
    </row>
    <row r="91" ht="15">
      <c r="H91" s="4" t="s">
        <v>145</v>
      </c>
    </row>
    <row r="92" ht="15">
      <c r="H92" s="4" t="s">
        <v>146</v>
      </c>
    </row>
    <row r="93" ht="15">
      <c r="H93" s="4" t="s">
        <v>147</v>
      </c>
    </row>
    <row r="94" ht="15">
      <c r="H94" s="4" t="s">
        <v>148</v>
      </c>
    </row>
    <row r="95" ht="15">
      <c r="H95" s="4" t="s">
        <v>149</v>
      </c>
    </row>
    <row r="96" ht="15">
      <c r="H96" s="4" t="s">
        <v>150</v>
      </c>
    </row>
    <row r="97" ht="15">
      <c r="H97" s="4" t="s">
        <v>151</v>
      </c>
    </row>
    <row r="98" ht="15">
      <c r="H98" s="4" t="s">
        <v>152</v>
      </c>
    </row>
    <row r="99" ht="15">
      <c r="H99" s="4" t="s">
        <v>153</v>
      </c>
    </row>
    <row r="100" ht="15">
      <c r="H100" s="4" t="s">
        <v>40</v>
      </c>
    </row>
    <row r="101" ht="15">
      <c r="H101" s="4" t="s">
        <v>154</v>
      </c>
    </row>
    <row r="102" ht="15">
      <c r="H102" s="4" t="s">
        <v>155</v>
      </c>
    </row>
    <row r="103" ht="15">
      <c r="H103" s="4" t="s">
        <v>156</v>
      </c>
    </row>
    <row r="104" ht="15">
      <c r="H104" s="4" t="s">
        <v>157</v>
      </c>
    </row>
    <row r="105" ht="15">
      <c r="H105" s="4" t="s">
        <v>158</v>
      </c>
    </row>
    <row r="106" ht="15">
      <c r="H106" s="4" t="s">
        <v>159</v>
      </c>
    </row>
    <row r="107" ht="15">
      <c r="H107" s="4" t="s">
        <v>160</v>
      </c>
    </row>
    <row r="108" ht="15">
      <c r="H108" s="4" t="s">
        <v>161</v>
      </c>
    </row>
    <row r="109" ht="15">
      <c r="H109" s="4" t="s">
        <v>162</v>
      </c>
    </row>
    <row r="110" ht="15">
      <c r="H110" s="4" t="s">
        <v>163</v>
      </c>
    </row>
    <row r="111" ht="15">
      <c r="H111" s="4" t="s">
        <v>164</v>
      </c>
    </row>
    <row r="112" ht="15">
      <c r="H112" s="4" t="s">
        <v>165</v>
      </c>
    </row>
    <row r="113" ht="15">
      <c r="H113" s="4" t="s">
        <v>166</v>
      </c>
    </row>
    <row r="114" ht="15">
      <c r="H114" s="4" t="s">
        <v>167</v>
      </c>
    </row>
    <row r="115" ht="15">
      <c r="H115" s="4" t="s">
        <v>168</v>
      </c>
    </row>
    <row r="116" ht="15">
      <c r="H116" s="4" t="s">
        <v>169</v>
      </c>
    </row>
    <row r="117" ht="15">
      <c r="H117" s="4" t="s">
        <v>170</v>
      </c>
    </row>
    <row r="118" ht="15">
      <c r="H118" s="4" t="s">
        <v>171</v>
      </c>
    </row>
    <row r="119" ht="15">
      <c r="H119" s="4" t="s">
        <v>172</v>
      </c>
    </row>
    <row r="120" ht="15">
      <c r="H120" s="4" t="s">
        <v>173</v>
      </c>
    </row>
    <row r="121" ht="15">
      <c r="H121" s="4" t="s">
        <v>174</v>
      </c>
    </row>
    <row r="122" ht="15">
      <c r="H122" s="4" t="s">
        <v>175</v>
      </c>
    </row>
    <row r="123" ht="15">
      <c r="H123" s="4" t="s">
        <v>176</v>
      </c>
    </row>
    <row r="124" ht="15">
      <c r="H124" s="4" t="s">
        <v>177</v>
      </c>
    </row>
    <row r="125" ht="15">
      <c r="H125" s="4" t="s">
        <v>178</v>
      </c>
    </row>
    <row r="126" ht="15">
      <c r="H126" s="4" t="s">
        <v>179</v>
      </c>
    </row>
    <row r="127" ht="15">
      <c r="H127" s="4" t="s">
        <v>180</v>
      </c>
    </row>
    <row r="128" ht="15">
      <c r="H128" s="4" t="s">
        <v>181</v>
      </c>
    </row>
    <row r="129" ht="15">
      <c r="H129" s="4" t="s">
        <v>182</v>
      </c>
    </row>
    <row r="130" ht="15">
      <c r="H130" s="4" t="s">
        <v>183</v>
      </c>
    </row>
    <row r="131" ht="15">
      <c r="H131" s="4" t="s">
        <v>184</v>
      </c>
    </row>
    <row r="132" ht="15">
      <c r="H132" s="4" t="s">
        <v>185</v>
      </c>
    </row>
    <row r="133" ht="15">
      <c r="H133" s="4" t="s">
        <v>186</v>
      </c>
    </row>
    <row r="134" ht="15">
      <c r="H134" s="4" t="s">
        <v>187</v>
      </c>
    </row>
    <row r="135" ht="15">
      <c r="H135" s="4" t="s">
        <v>188</v>
      </c>
    </row>
    <row r="136" ht="15">
      <c r="H136" s="4" t="s">
        <v>189</v>
      </c>
    </row>
    <row r="137" ht="15">
      <c r="H137" s="4" t="s">
        <v>190</v>
      </c>
    </row>
    <row r="138" ht="15">
      <c r="H138" s="4" t="s">
        <v>191</v>
      </c>
    </row>
    <row r="139" ht="15">
      <c r="H139" s="4" t="s">
        <v>192</v>
      </c>
    </row>
    <row r="140" ht="15">
      <c r="H140" s="4" t="s">
        <v>193</v>
      </c>
    </row>
    <row r="141" ht="15">
      <c r="H141" s="4" t="s">
        <v>194</v>
      </c>
    </row>
    <row r="142" ht="15">
      <c r="H142" s="4" t="s">
        <v>195</v>
      </c>
    </row>
    <row r="143" ht="15">
      <c r="H143" s="4" t="s">
        <v>196</v>
      </c>
    </row>
    <row r="144" ht="15">
      <c r="H144" s="4" t="s">
        <v>197</v>
      </c>
    </row>
    <row r="145" ht="15">
      <c r="H145" s="4" t="s">
        <v>198</v>
      </c>
    </row>
    <row r="146" ht="15">
      <c r="H146" s="4" t="s">
        <v>199</v>
      </c>
    </row>
    <row r="147" ht="15">
      <c r="H147" s="4" t="s">
        <v>200</v>
      </c>
    </row>
    <row r="148" ht="15">
      <c r="H148" s="4" t="s">
        <v>201</v>
      </c>
    </row>
    <row r="149" ht="15">
      <c r="H149" s="4" t="s">
        <v>202</v>
      </c>
    </row>
    <row r="150" ht="15">
      <c r="H150" s="4" t="s">
        <v>203</v>
      </c>
    </row>
    <row r="151" ht="15">
      <c r="H151" s="4" t="s">
        <v>204</v>
      </c>
    </row>
    <row r="152" ht="15">
      <c r="H152" s="4" t="s">
        <v>205</v>
      </c>
    </row>
    <row r="153" ht="15">
      <c r="H153" s="4" t="s">
        <v>206</v>
      </c>
    </row>
    <row r="154" ht="15">
      <c r="H154" s="4" t="s">
        <v>207</v>
      </c>
    </row>
    <row r="155" ht="15">
      <c r="H155" s="4" t="s">
        <v>208</v>
      </c>
    </row>
    <row r="156" ht="15">
      <c r="H156" s="4" t="s">
        <v>209</v>
      </c>
    </row>
    <row r="157" ht="15">
      <c r="H157" s="4" t="s">
        <v>210</v>
      </c>
    </row>
    <row r="158" ht="15">
      <c r="H158" s="4" t="s">
        <v>211</v>
      </c>
    </row>
    <row r="159" ht="15">
      <c r="H159" s="4" t="s">
        <v>212</v>
      </c>
    </row>
    <row r="160" ht="15">
      <c r="H160" s="4" t="s">
        <v>213</v>
      </c>
    </row>
    <row r="161" ht="15">
      <c r="H161" s="4" t="s">
        <v>214</v>
      </c>
    </row>
    <row r="162" ht="15">
      <c r="H162" s="4" t="s">
        <v>215</v>
      </c>
    </row>
    <row r="163" ht="15">
      <c r="H163" s="4" t="s">
        <v>216</v>
      </c>
    </row>
    <row r="164" ht="15">
      <c r="H164" s="4" t="s">
        <v>217</v>
      </c>
    </row>
    <row r="165" ht="15">
      <c r="H165" s="4" t="s">
        <v>218</v>
      </c>
    </row>
    <row r="166" ht="15">
      <c r="H166" s="4" t="s">
        <v>219</v>
      </c>
    </row>
    <row r="167" ht="15">
      <c r="H167" s="4" t="s">
        <v>220</v>
      </c>
    </row>
    <row r="168" ht="15">
      <c r="H168" s="4" t="s">
        <v>221</v>
      </c>
    </row>
    <row r="169" ht="15">
      <c r="H169" s="4" t="s">
        <v>222</v>
      </c>
    </row>
    <row r="170" ht="15">
      <c r="H170" s="4" t="s">
        <v>223</v>
      </c>
    </row>
    <row r="171" ht="15">
      <c r="H171" s="4" t="s">
        <v>224</v>
      </c>
    </row>
    <row r="172" ht="15">
      <c r="H172" s="4" t="s">
        <v>225</v>
      </c>
    </row>
    <row r="173" ht="15">
      <c r="H173" s="4" t="s">
        <v>226</v>
      </c>
    </row>
    <row r="174" ht="15">
      <c r="H174" s="4" t="s">
        <v>227</v>
      </c>
    </row>
    <row r="175" ht="15">
      <c r="H175" s="4" t="s">
        <v>228</v>
      </c>
    </row>
    <row r="176" ht="15">
      <c r="H176" s="4" t="s">
        <v>229</v>
      </c>
    </row>
    <row r="177" ht="15">
      <c r="H177" s="4" t="s">
        <v>230</v>
      </c>
    </row>
    <row r="178" ht="15">
      <c r="H178" s="4" t="s">
        <v>231</v>
      </c>
    </row>
    <row r="179" ht="15">
      <c r="H179" s="4" t="s">
        <v>232</v>
      </c>
    </row>
  </sheetData>
  <sheetProtection/>
  <mergeCells count="9">
    <mergeCell ref="B16:C16"/>
    <mergeCell ref="B19:C19"/>
    <mergeCell ref="B23:C24"/>
    <mergeCell ref="D23:D24"/>
    <mergeCell ref="B25:C25"/>
    <mergeCell ref="B26:C26"/>
    <mergeCell ref="B27:C27"/>
    <mergeCell ref="B34:C34"/>
    <mergeCell ref="B38:C38"/>
  </mergeCells>
  <dataValidations count="4">
    <dataValidation type="list" allowBlank="1" showInputMessage="1" showErrorMessage="1" sqref="IV65534">
      <formula1>$K$15:$K$19</formula1>
    </dataValidation>
    <dataValidation type="list" allowBlank="1" showInputMessage="1" showErrorMessage="1" sqref="D65535:D65536">
      <formula1>$O$15:$O$26</formula1>
    </dataValidation>
    <dataValidation type="list" allowBlank="1" showInputMessage="1" showErrorMessage="1" sqref="IV65527 D65527">
      <formula1>$I$15:$I$17</formula1>
    </dataValidation>
    <dataValidation type="list" allowBlank="1" showInputMessage="1" showErrorMessage="1" sqref="IV65528:IV65532 D65528:D65532">
      <formula1>$H$15:$H$179</formula1>
    </dataValidation>
  </dataValidations>
  <hyperlinks>
    <hyperlink ref="D35" r:id="rId1" display="http://www.climatechange.gov.mn"/>
    <hyperlink ref="D40" r:id="rId2" display="tuya.tserenbataa@undp.org"/>
    <hyperlink ref="D44" r:id="rId3" display="yeruult@mne.gov.mn "/>
    <hyperlink ref="D48" r:id="rId4" display="chimeg.junai@undp.org"/>
    <hyperlink ref="D52" r:id="rId5" display="oyunkhorol@mne.gov.mn"/>
  </hyperlinks>
  <printOptions/>
  <pageMargins left="0.7" right="0.7" top="0.75" bottom="0.75" header="0.3" footer="0.3"/>
  <pageSetup horizontalDpi="600" verticalDpi="600" orientation="landscape" r:id="rId6"/>
</worksheet>
</file>

<file path=xl/worksheets/sheet2.xml><?xml version="1.0" encoding="utf-8"?>
<worksheet xmlns="http://schemas.openxmlformats.org/spreadsheetml/2006/main" xmlns:r="http://schemas.openxmlformats.org/officeDocument/2006/relationships">
  <dimension ref="B2:O71"/>
  <sheetViews>
    <sheetView zoomScalePageLayoutView="0" workbookViewId="0" topLeftCell="A31">
      <selection activeCell="F16" sqref="F16"/>
    </sheetView>
  </sheetViews>
  <sheetFormatPr defaultColWidth="9.140625" defaultRowHeight="15"/>
  <cols>
    <col min="1" max="1" width="1.421875" style="16" customWidth="1"/>
    <col min="2" max="2" width="1.57421875" style="15" customWidth="1"/>
    <col min="3" max="3" width="10.28125" style="15" customWidth="1"/>
    <col min="4" max="4" width="21.00390625" style="15" customWidth="1"/>
    <col min="5" max="5" width="57.8515625" style="16" customWidth="1"/>
    <col min="6" max="6" width="29.8515625" style="16" customWidth="1"/>
    <col min="7" max="7" width="16.00390625" style="16" customWidth="1"/>
    <col min="8" max="8" width="0.9921875" style="16" customWidth="1"/>
    <col min="9" max="9" width="1.421875" style="16" customWidth="1"/>
    <col min="10" max="10" width="9.140625" style="16" customWidth="1"/>
    <col min="11" max="13" width="18.140625" style="16" customWidth="1"/>
    <col min="14" max="14" width="18.28125" style="16" customWidth="1"/>
    <col min="15" max="15" width="9.28125" style="16" customWidth="1"/>
    <col min="16" max="16384" width="9.140625" style="16" customWidth="1"/>
  </cols>
  <sheetData>
    <row r="1" ht="15.75" thickBot="1"/>
    <row r="2" spans="2:8" ht="15.75" thickBot="1">
      <c r="B2" s="55"/>
      <c r="C2" s="56"/>
      <c r="D2" s="56"/>
      <c r="E2" s="57"/>
      <c r="F2" s="57"/>
      <c r="G2" s="57"/>
      <c r="H2" s="58"/>
    </row>
    <row r="3" spans="2:8" ht="21" thickBot="1">
      <c r="B3" s="59"/>
      <c r="C3" s="586" t="s">
        <v>1168</v>
      </c>
      <c r="D3" s="587"/>
      <c r="E3" s="587"/>
      <c r="F3" s="587"/>
      <c r="G3" s="588"/>
      <c r="H3" s="60"/>
    </row>
    <row r="4" spans="2:8" ht="15">
      <c r="B4" s="589"/>
      <c r="C4" s="590"/>
      <c r="D4" s="590"/>
      <c r="E4" s="590"/>
      <c r="F4" s="590"/>
      <c r="G4" s="62"/>
      <c r="H4" s="60"/>
    </row>
    <row r="5" spans="2:8" ht="15">
      <c r="B5" s="61"/>
      <c r="C5" s="591"/>
      <c r="D5" s="591"/>
      <c r="E5" s="591"/>
      <c r="F5" s="591"/>
      <c r="G5" s="62"/>
      <c r="H5" s="60"/>
    </row>
    <row r="6" spans="2:8" ht="15">
      <c r="B6" s="61"/>
      <c r="C6" s="548"/>
      <c r="D6" s="44"/>
      <c r="E6" s="41"/>
      <c r="F6" s="62"/>
      <c r="G6" s="62"/>
      <c r="H6" s="60"/>
    </row>
    <row r="7" spans="2:8" ht="15">
      <c r="B7" s="61"/>
      <c r="C7" s="573" t="s">
        <v>233</v>
      </c>
      <c r="D7" s="573"/>
      <c r="E7" s="42"/>
      <c r="F7" s="62"/>
      <c r="G7" s="62"/>
      <c r="H7" s="60"/>
    </row>
    <row r="8" spans="2:8" ht="27.75" customHeight="1" thickBot="1">
      <c r="B8" s="61"/>
      <c r="C8" s="592" t="s">
        <v>234</v>
      </c>
      <c r="D8" s="592"/>
      <c r="E8" s="592"/>
      <c r="F8" s="592"/>
      <c r="G8" s="62"/>
      <c r="H8" s="60"/>
    </row>
    <row r="9" spans="2:11" ht="49.5" customHeight="1" thickBot="1">
      <c r="B9" s="61"/>
      <c r="C9" s="573" t="s">
        <v>1169</v>
      </c>
      <c r="D9" s="573"/>
      <c r="E9" s="549">
        <v>4440778</v>
      </c>
      <c r="F9" s="550" t="s">
        <v>1172</v>
      </c>
      <c r="G9" s="62"/>
      <c r="H9" s="60"/>
      <c r="K9" s="17"/>
    </row>
    <row r="10" spans="2:8" ht="111" customHeight="1" thickBot="1">
      <c r="B10" s="61"/>
      <c r="C10" s="573" t="s">
        <v>235</v>
      </c>
      <c r="D10" s="573"/>
      <c r="E10" s="581" t="s">
        <v>1171</v>
      </c>
      <c r="F10" s="582"/>
      <c r="G10" s="62"/>
      <c r="H10" s="60"/>
    </row>
    <row r="11" spans="2:8" ht="15.75" thickBot="1">
      <c r="B11" s="61"/>
      <c r="C11" s="44"/>
      <c r="D11" s="44"/>
      <c r="E11" s="62"/>
      <c r="F11" s="62"/>
      <c r="G11" s="62"/>
      <c r="H11" s="60"/>
    </row>
    <row r="12" spans="2:8" ht="18.75" customHeight="1" thickBot="1">
      <c r="B12" s="61"/>
      <c r="C12" s="573" t="s">
        <v>236</v>
      </c>
      <c r="D12" s="573"/>
      <c r="E12" s="583"/>
      <c r="F12" s="584"/>
      <c r="G12" s="62"/>
      <c r="H12" s="60"/>
    </row>
    <row r="13" spans="2:8" ht="15" customHeight="1">
      <c r="B13" s="61"/>
      <c r="C13" s="585" t="s">
        <v>237</v>
      </c>
      <c r="D13" s="585"/>
      <c r="E13" s="585"/>
      <c r="F13" s="585"/>
      <c r="G13" s="62"/>
      <c r="H13" s="60"/>
    </row>
    <row r="14" spans="2:8" ht="15" customHeight="1">
      <c r="B14" s="61"/>
      <c r="C14" s="119"/>
      <c r="D14" s="119"/>
      <c r="E14" s="119"/>
      <c r="F14" s="119"/>
      <c r="G14" s="62"/>
      <c r="H14" s="60"/>
    </row>
    <row r="15" spans="2:15" ht="15.75" thickBot="1">
      <c r="B15" s="61"/>
      <c r="C15" s="573" t="s">
        <v>238</v>
      </c>
      <c r="D15" s="573"/>
      <c r="E15" s="62"/>
      <c r="F15" s="62"/>
      <c r="G15" s="62"/>
      <c r="H15" s="60"/>
      <c r="J15" s="17"/>
      <c r="K15" s="17"/>
      <c r="L15" s="17"/>
      <c r="M15" s="17"/>
      <c r="N15" s="17"/>
      <c r="O15" s="17"/>
    </row>
    <row r="16" spans="2:15" ht="49.5" customHeight="1" thickBot="1">
      <c r="B16" s="61"/>
      <c r="C16" s="573" t="s">
        <v>239</v>
      </c>
      <c r="D16" s="573"/>
      <c r="E16" s="220" t="s">
        <v>240</v>
      </c>
      <c r="F16" s="88" t="s">
        <v>241</v>
      </c>
      <c r="G16" s="62"/>
      <c r="H16" s="60"/>
      <c r="J16" s="17"/>
      <c r="K16" s="429"/>
      <c r="L16" s="429"/>
      <c r="M16" s="429"/>
      <c r="N16" s="429"/>
      <c r="O16" s="17"/>
    </row>
    <row r="17" spans="2:15" ht="34.5" customHeight="1">
      <c r="B17" s="61"/>
      <c r="C17" s="44"/>
      <c r="D17" s="44"/>
      <c r="E17" s="218" t="s">
        <v>242</v>
      </c>
      <c r="F17" s="219">
        <f>F20+F18</f>
        <v>85507.70999999999</v>
      </c>
      <c r="G17" s="62"/>
      <c r="H17" s="60"/>
      <c r="J17" s="17"/>
      <c r="K17" s="19"/>
      <c r="L17" s="19"/>
      <c r="M17" s="19"/>
      <c r="N17" s="19"/>
      <c r="O17" s="17"/>
    </row>
    <row r="18" spans="2:15" ht="51.75">
      <c r="B18" s="61"/>
      <c r="C18" s="44"/>
      <c r="D18" s="44"/>
      <c r="E18" s="221" t="s">
        <v>243</v>
      </c>
      <c r="F18" s="222">
        <v>0</v>
      </c>
      <c r="G18" s="62"/>
      <c r="H18" s="60"/>
      <c r="J18" s="17"/>
      <c r="K18" s="19"/>
      <c r="L18" s="19"/>
      <c r="M18" s="19"/>
      <c r="N18" s="19"/>
      <c r="O18" s="17"/>
    </row>
    <row r="19" spans="2:15" ht="26.25">
      <c r="B19" s="61"/>
      <c r="C19" s="44"/>
      <c r="D19" s="44"/>
      <c r="E19" s="221" t="s">
        <v>244</v>
      </c>
      <c r="F19" s="223">
        <v>0</v>
      </c>
      <c r="G19" s="62"/>
      <c r="H19" s="60"/>
      <c r="J19" s="17"/>
      <c r="K19" s="19"/>
      <c r="L19" s="19"/>
      <c r="M19" s="19"/>
      <c r="N19" s="19"/>
      <c r="O19" s="17"/>
    </row>
    <row r="20" spans="2:15" ht="39.75" thickBot="1">
      <c r="B20" s="61"/>
      <c r="C20" s="44"/>
      <c r="D20" s="44"/>
      <c r="E20" s="236" t="s">
        <v>245</v>
      </c>
      <c r="F20" s="224">
        <f>85915.73-408.02</f>
        <v>85507.70999999999</v>
      </c>
      <c r="G20" s="62"/>
      <c r="H20" s="60"/>
      <c r="J20" s="17"/>
      <c r="K20" s="19"/>
      <c r="L20" s="19"/>
      <c r="M20" s="19"/>
      <c r="N20" s="19"/>
      <c r="O20" s="17"/>
    </row>
    <row r="21" spans="2:15" ht="45">
      <c r="B21" s="61"/>
      <c r="C21" s="44"/>
      <c r="D21" s="44"/>
      <c r="E21" s="502" t="s">
        <v>246</v>
      </c>
      <c r="F21" s="225">
        <f>F22+F23+F24+F25</f>
        <v>540171.5599999999</v>
      </c>
      <c r="G21" s="62"/>
      <c r="H21" s="60"/>
      <c r="J21" s="17"/>
      <c r="K21" s="19"/>
      <c r="L21" s="19"/>
      <c r="M21" s="19"/>
      <c r="N21" s="19"/>
      <c r="O21" s="17"/>
    </row>
    <row r="22" spans="2:15" ht="39">
      <c r="B22" s="61"/>
      <c r="C22" s="44"/>
      <c r="D22" s="44"/>
      <c r="E22" s="221" t="s">
        <v>247</v>
      </c>
      <c r="F22" s="222">
        <v>9245.18</v>
      </c>
      <c r="G22" s="62"/>
      <c r="H22" s="60"/>
      <c r="J22" s="17"/>
      <c r="K22" s="19"/>
      <c r="L22" s="19"/>
      <c r="M22" s="19"/>
      <c r="N22" s="19"/>
      <c r="O22" s="17"/>
    </row>
    <row r="23" spans="2:15" ht="26.25">
      <c r="B23" s="61"/>
      <c r="C23" s="44"/>
      <c r="D23" s="44"/>
      <c r="E23" s="221" t="s">
        <v>248</v>
      </c>
      <c r="F23" s="222">
        <v>5567.93</v>
      </c>
      <c r="G23" s="62"/>
      <c r="H23" s="60"/>
      <c r="J23" s="17"/>
      <c r="K23" s="19"/>
      <c r="L23" s="19"/>
      <c r="M23" s="19"/>
      <c r="N23" s="19"/>
      <c r="O23" s="17"/>
    </row>
    <row r="24" spans="2:15" ht="26.25">
      <c r="B24" s="61"/>
      <c r="C24" s="44"/>
      <c r="D24" s="44"/>
      <c r="E24" s="221" t="s">
        <v>249</v>
      </c>
      <c r="F24" s="503">
        <f>284993.25+33184+49577.61</f>
        <v>367754.86</v>
      </c>
      <c r="G24" s="62"/>
      <c r="H24" s="60"/>
      <c r="J24" s="17"/>
      <c r="K24" s="19"/>
      <c r="L24" s="19"/>
      <c r="M24" s="19"/>
      <c r="N24" s="19"/>
      <c r="O24" s="17"/>
    </row>
    <row r="25" spans="2:15" ht="39.75" thickBot="1">
      <c r="B25" s="61"/>
      <c r="C25" s="44"/>
      <c r="D25" s="44"/>
      <c r="E25" s="236" t="s">
        <v>250</v>
      </c>
      <c r="F25" s="232">
        <f>166198.15-8594.56</f>
        <v>157603.59</v>
      </c>
      <c r="G25" s="62"/>
      <c r="H25" s="60"/>
      <c r="J25" s="17"/>
      <c r="K25" s="19"/>
      <c r="L25" s="19"/>
      <c r="M25" s="19"/>
      <c r="N25" s="19"/>
      <c r="O25" s="17"/>
    </row>
    <row r="26" spans="2:15" ht="45">
      <c r="B26" s="61"/>
      <c r="C26" s="44"/>
      <c r="D26" s="44"/>
      <c r="E26" s="502" t="s">
        <v>251</v>
      </c>
      <c r="F26" s="504">
        <f>F27+F28+F29</f>
        <v>72267.44</v>
      </c>
      <c r="G26" s="62"/>
      <c r="H26" s="60"/>
      <c r="J26" s="17"/>
      <c r="K26" s="19"/>
      <c r="L26" s="19"/>
      <c r="M26" s="19"/>
      <c r="N26" s="19"/>
      <c r="O26" s="17"/>
    </row>
    <row r="27" spans="2:15" ht="39">
      <c r="B27" s="61"/>
      <c r="C27" s="44"/>
      <c r="D27" s="44"/>
      <c r="E27" s="228" t="s">
        <v>252</v>
      </c>
      <c r="F27" s="222">
        <f>12757.62+455+10116.81</f>
        <v>23329.43</v>
      </c>
      <c r="G27" s="62"/>
      <c r="H27" s="60"/>
      <c r="J27" s="17"/>
      <c r="K27" s="19"/>
      <c r="L27" s="19"/>
      <c r="M27" s="19"/>
      <c r="N27" s="19"/>
      <c r="O27" s="17"/>
    </row>
    <row r="28" spans="2:15" ht="39">
      <c r="B28" s="61"/>
      <c r="C28" s="44"/>
      <c r="D28" s="227"/>
      <c r="E28" s="229" t="s">
        <v>253</v>
      </c>
      <c r="F28" s="223"/>
      <c r="G28" s="62"/>
      <c r="H28" s="60"/>
      <c r="J28" s="17"/>
      <c r="K28" s="19"/>
      <c r="L28" s="19"/>
      <c r="M28" s="19"/>
      <c r="N28" s="19"/>
      <c r="O28" s="17"/>
    </row>
    <row r="29" spans="2:15" ht="27" thickBot="1">
      <c r="B29" s="61"/>
      <c r="C29" s="44"/>
      <c r="D29" s="227"/>
      <c r="E29" s="234" t="s">
        <v>254</v>
      </c>
      <c r="F29" s="232">
        <f>49346.03-408.02</f>
        <v>48938.01</v>
      </c>
      <c r="G29" s="62"/>
      <c r="H29" s="60"/>
      <c r="J29" s="17"/>
      <c r="K29" s="19"/>
      <c r="L29" s="19"/>
      <c r="M29" s="19"/>
      <c r="N29" s="19"/>
      <c r="O29" s="17"/>
    </row>
    <row r="30" spans="2:15" ht="15">
      <c r="B30" s="61"/>
      <c r="C30" s="44"/>
      <c r="D30" s="227"/>
      <c r="E30" s="18" t="s">
        <v>255</v>
      </c>
      <c r="F30" s="222">
        <v>86439.8</v>
      </c>
      <c r="G30" s="62"/>
      <c r="H30" s="60"/>
      <c r="J30" s="17"/>
      <c r="K30" s="19"/>
      <c r="L30" s="19"/>
      <c r="M30" s="19"/>
      <c r="N30" s="19"/>
      <c r="O30" s="17"/>
    </row>
    <row r="31" spans="2:15" ht="15">
      <c r="B31" s="61"/>
      <c r="C31" s="44"/>
      <c r="D31" s="227"/>
      <c r="E31" s="20" t="s">
        <v>256</v>
      </c>
      <c r="F31" s="230">
        <v>23381.66</v>
      </c>
      <c r="G31" s="62"/>
      <c r="H31" s="60"/>
      <c r="J31" s="17"/>
      <c r="K31" s="19"/>
      <c r="L31" s="19"/>
      <c r="M31" s="19"/>
      <c r="N31" s="19"/>
      <c r="O31" s="17"/>
    </row>
    <row r="32" spans="2:15" ht="15.75" thickBot="1">
      <c r="B32" s="61"/>
      <c r="C32" s="44"/>
      <c r="D32" s="44"/>
      <c r="E32" s="112"/>
      <c r="F32" s="233"/>
      <c r="G32" s="62"/>
      <c r="H32" s="60"/>
      <c r="J32" s="17"/>
      <c r="K32" s="19"/>
      <c r="L32" s="19"/>
      <c r="M32" s="19"/>
      <c r="N32" s="19"/>
      <c r="O32" s="17"/>
    </row>
    <row r="33" spans="2:15" ht="15.75" thickBot="1">
      <c r="B33" s="61"/>
      <c r="C33" s="44"/>
      <c r="D33" s="44"/>
      <c r="E33" s="113" t="s">
        <v>257</v>
      </c>
      <c r="F33" s="231">
        <f>F26+F21+F17+F30+F31</f>
        <v>807768.17</v>
      </c>
      <c r="G33" s="62"/>
      <c r="H33" s="60"/>
      <c r="J33" s="17"/>
      <c r="K33" s="551"/>
      <c r="L33" s="19"/>
      <c r="M33" s="19"/>
      <c r="N33" s="19"/>
      <c r="O33" s="17"/>
    </row>
    <row r="34" spans="2:15" ht="15">
      <c r="B34" s="61"/>
      <c r="C34" s="44"/>
      <c r="D34" s="44"/>
      <c r="E34" s="62"/>
      <c r="F34" s="62"/>
      <c r="G34" s="62"/>
      <c r="H34" s="60"/>
      <c r="J34" s="17"/>
      <c r="K34" s="17"/>
      <c r="L34" s="17"/>
      <c r="M34" s="17"/>
      <c r="N34" s="17"/>
      <c r="O34" s="17"/>
    </row>
    <row r="35" spans="2:15" ht="34.5" customHeight="1" thickBot="1">
      <c r="B35" s="61"/>
      <c r="C35" s="573" t="s">
        <v>258</v>
      </c>
      <c r="D35" s="573"/>
      <c r="E35" s="62"/>
      <c r="F35" s="62"/>
      <c r="G35" s="62"/>
      <c r="H35" s="60"/>
      <c r="J35" s="17"/>
      <c r="K35" s="17"/>
      <c r="L35" s="17"/>
      <c r="M35" s="17"/>
      <c r="N35" s="17"/>
      <c r="O35" s="17"/>
    </row>
    <row r="36" spans="2:8" ht="49.5" customHeight="1" thickBot="1">
      <c r="B36" s="61"/>
      <c r="C36" s="573" t="s">
        <v>259</v>
      </c>
      <c r="D36" s="573"/>
      <c r="E36" s="98" t="s">
        <v>240</v>
      </c>
      <c r="F36" s="114" t="s">
        <v>260</v>
      </c>
      <c r="G36" s="242" t="s">
        <v>261</v>
      </c>
      <c r="H36" s="60"/>
    </row>
    <row r="37" spans="2:8" ht="42.75">
      <c r="B37" s="61"/>
      <c r="C37" s="44"/>
      <c r="D37" s="44"/>
      <c r="E37" s="235" t="s">
        <v>242</v>
      </c>
      <c r="F37" s="552">
        <f>F40</f>
        <v>97500</v>
      </c>
      <c r="G37" s="237">
        <v>43100</v>
      </c>
      <c r="H37" s="60"/>
    </row>
    <row r="38" spans="2:8" ht="51.75">
      <c r="B38" s="61"/>
      <c r="C38" s="44"/>
      <c r="D38" s="44"/>
      <c r="E38" s="221" t="s">
        <v>243</v>
      </c>
      <c r="F38" s="553"/>
      <c r="G38" s="238"/>
      <c r="H38" s="60"/>
    </row>
    <row r="39" spans="2:8" ht="26.25">
      <c r="B39" s="61"/>
      <c r="C39" s="44"/>
      <c r="D39" s="44"/>
      <c r="E39" s="221" t="s">
        <v>262</v>
      </c>
      <c r="F39" s="553"/>
      <c r="G39" s="238"/>
      <c r="H39" s="60"/>
    </row>
    <row r="40" spans="2:8" ht="39.75" thickBot="1">
      <c r="B40" s="61"/>
      <c r="C40" s="44"/>
      <c r="D40" s="44"/>
      <c r="E40" s="236" t="s">
        <v>263</v>
      </c>
      <c r="F40" s="554">
        <f>98500-1000</f>
        <v>97500</v>
      </c>
      <c r="G40" s="239"/>
      <c r="H40" s="60"/>
    </row>
    <row r="41" spans="2:8" ht="42.75">
      <c r="B41" s="61"/>
      <c r="C41" s="44"/>
      <c r="D41" s="44"/>
      <c r="E41" s="235" t="s">
        <v>246</v>
      </c>
      <c r="F41" s="552">
        <f>F43+F44+F45</f>
        <v>323520</v>
      </c>
      <c r="G41" s="237">
        <v>43100</v>
      </c>
      <c r="H41" s="60"/>
    </row>
    <row r="42" spans="2:8" ht="39">
      <c r="B42" s="61"/>
      <c r="C42" s="44"/>
      <c r="D42" s="44"/>
      <c r="E42" s="221" t="s">
        <v>247</v>
      </c>
      <c r="F42" s="553"/>
      <c r="G42" s="238"/>
      <c r="H42" s="60"/>
    </row>
    <row r="43" spans="2:8" ht="26.25">
      <c r="B43" s="61"/>
      <c r="C43" s="44"/>
      <c r="D43" s="44"/>
      <c r="E43" s="221" t="s">
        <v>248</v>
      </c>
      <c r="F43" s="553">
        <f>9000+8000</f>
        <v>17000</v>
      </c>
      <c r="G43" s="238"/>
      <c r="H43" s="60"/>
    </row>
    <row r="44" spans="2:8" ht="26.25">
      <c r="B44" s="61"/>
      <c r="C44" s="44"/>
      <c r="D44" s="44"/>
      <c r="E44" s="221" t="s">
        <v>249</v>
      </c>
      <c r="F44" s="553">
        <f>20000+10000+9000+18500+12000+8000+9000+10000+17000+9000+7000+7000+10000+10000+3500+8000+12500+12000</f>
        <v>192500</v>
      </c>
      <c r="G44" s="238"/>
      <c r="H44" s="60"/>
    </row>
    <row r="45" spans="2:11" ht="39.75" thickBot="1">
      <c r="B45" s="61"/>
      <c r="C45" s="44"/>
      <c r="D45" s="44"/>
      <c r="E45" s="236" t="s">
        <v>264</v>
      </c>
      <c r="F45" s="554">
        <f>10000+2500+10000+2000+12000+29520+6000+5000+15000+22000</f>
        <v>114020</v>
      </c>
      <c r="G45" s="240"/>
      <c r="H45" s="60"/>
      <c r="K45" s="555"/>
    </row>
    <row r="46" spans="2:8" ht="57">
      <c r="B46" s="61"/>
      <c r="C46" s="44"/>
      <c r="D46" s="44"/>
      <c r="E46" s="235" t="s">
        <v>251</v>
      </c>
      <c r="F46" s="556">
        <f>F47+F48+F49</f>
        <v>133000</v>
      </c>
      <c r="G46" s="237">
        <v>43100</v>
      </c>
      <c r="H46" s="60"/>
    </row>
    <row r="47" spans="2:8" ht="28.5" customHeight="1">
      <c r="B47" s="61"/>
      <c r="C47" s="44"/>
      <c r="D47" s="44"/>
      <c r="E47" s="221" t="s">
        <v>252</v>
      </c>
      <c r="F47" s="553">
        <f>5700+8000+8000+1500</f>
        <v>23200</v>
      </c>
      <c r="G47" s="238"/>
      <c r="H47" s="60"/>
    </row>
    <row r="48" spans="2:8" ht="39">
      <c r="B48" s="61"/>
      <c r="C48" s="44"/>
      <c r="D48" s="44"/>
      <c r="E48" s="221" t="s">
        <v>253</v>
      </c>
      <c r="F48" s="553">
        <f>15000+7800+23000</f>
        <v>45800</v>
      </c>
      <c r="G48" s="238"/>
      <c r="H48" s="60"/>
    </row>
    <row r="49" spans="2:8" ht="27" thickBot="1">
      <c r="B49" s="61"/>
      <c r="C49" s="44"/>
      <c r="D49" s="44"/>
      <c r="E49" s="236" t="s">
        <v>254</v>
      </c>
      <c r="F49" s="554">
        <f>6000+32000+4000+22000</f>
        <v>64000</v>
      </c>
      <c r="G49" s="239"/>
      <c r="H49" s="60"/>
    </row>
    <row r="50" spans="2:8" ht="15.75" thickBot="1">
      <c r="B50" s="61"/>
      <c r="C50" s="44"/>
      <c r="D50" s="44"/>
      <c r="E50" s="226" t="s">
        <v>255</v>
      </c>
      <c r="F50" s="557">
        <f>79231-4937+31.93</f>
        <v>74325.93</v>
      </c>
      <c r="G50" s="237">
        <v>43100</v>
      </c>
      <c r="H50" s="60"/>
    </row>
    <row r="51" spans="2:8" ht="15.75" thickBot="1">
      <c r="B51" s="61"/>
      <c r="C51" s="44"/>
      <c r="D51" s="44"/>
      <c r="E51" s="113" t="s">
        <v>257</v>
      </c>
      <c r="F51" s="558">
        <f>F37+F41+F46+F50</f>
        <v>628345.9299999999</v>
      </c>
      <c r="G51" s="241"/>
      <c r="H51" s="60"/>
    </row>
    <row r="52" spans="2:8" ht="15">
      <c r="B52" s="61"/>
      <c r="C52" s="44"/>
      <c r="D52" s="44"/>
      <c r="E52" s="62"/>
      <c r="F52" s="62"/>
      <c r="G52" s="62"/>
      <c r="H52" s="60"/>
    </row>
    <row r="53" spans="2:8" ht="34.5" customHeight="1" thickBot="1">
      <c r="B53" s="61"/>
      <c r="C53" s="573" t="s">
        <v>265</v>
      </c>
      <c r="D53" s="573"/>
      <c r="E53" s="573"/>
      <c r="F53" s="573"/>
      <c r="G53" s="115"/>
      <c r="H53" s="60"/>
    </row>
    <row r="54" spans="2:8" ht="63.75" customHeight="1" thickBot="1">
      <c r="B54" s="61"/>
      <c r="C54" s="573" t="s">
        <v>266</v>
      </c>
      <c r="D54" s="573"/>
      <c r="E54" s="243"/>
      <c r="F54" s="244"/>
      <c r="G54" s="62"/>
      <c r="H54" s="60"/>
    </row>
    <row r="55" spans="2:8" ht="15.75" thickBot="1">
      <c r="B55" s="61"/>
      <c r="C55" s="580"/>
      <c r="D55" s="580"/>
      <c r="E55" s="580"/>
      <c r="F55" s="580"/>
      <c r="G55" s="62"/>
      <c r="H55" s="60"/>
    </row>
    <row r="56" spans="2:8" ht="59.25" customHeight="1" thickBot="1">
      <c r="B56" s="61"/>
      <c r="C56" s="573" t="s">
        <v>267</v>
      </c>
      <c r="D56" s="573"/>
      <c r="E56" s="574"/>
      <c r="F56" s="575"/>
      <c r="G56" s="62"/>
      <c r="H56" s="60"/>
    </row>
    <row r="57" spans="2:8" ht="99.75" customHeight="1" thickBot="1">
      <c r="B57" s="61"/>
      <c r="C57" s="573" t="s">
        <v>268</v>
      </c>
      <c r="D57" s="573"/>
      <c r="E57" s="576"/>
      <c r="F57" s="577"/>
      <c r="G57" s="62"/>
      <c r="H57" s="60"/>
    </row>
    <row r="58" spans="2:8" ht="15">
      <c r="B58" s="61"/>
      <c r="C58" s="44"/>
      <c r="D58" s="44"/>
      <c r="E58" s="62"/>
      <c r="F58" s="62"/>
      <c r="G58" s="62"/>
      <c r="H58" s="60"/>
    </row>
    <row r="59" spans="2:8" ht="15.75" thickBot="1">
      <c r="B59" s="63"/>
      <c r="C59" s="578"/>
      <c r="D59" s="578"/>
      <c r="E59" s="64"/>
      <c r="F59" s="49"/>
      <c r="G59" s="49"/>
      <c r="H59" s="65"/>
    </row>
    <row r="60" spans="2:7" s="21" customFormat="1" ht="64.5" customHeight="1">
      <c r="B60" s="430"/>
      <c r="C60" s="572"/>
      <c r="D60" s="572"/>
      <c r="E60" s="579"/>
      <c r="F60" s="579"/>
      <c r="G60" s="8"/>
    </row>
    <row r="61" spans="2:7" ht="59.25" customHeight="1">
      <c r="B61" s="430"/>
      <c r="C61" s="428"/>
      <c r="D61" s="428"/>
      <c r="E61" s="19"/>
      <c r="F61" s="19"/>
      <c r="G61" s="8"/>
    </row>
    <row r="62" spans="2:7" ht="49.5" customHeight="1">
      <c r="B62" s="430"/>
      <c r="C62" s="569"/>
      <c r="D62" s="569"/>
      <c r="E62" s="571"/>
      <c r="F62" s="571"/>
      <c r="G62" s="8"/>
    </row>
    <row r="63" spans="2:7" ht="99.75" customHeight="1">
      <c r="B63" s="430"/>
      <c r="C63" s="569"/>
      <c r="D63" s="569"/>
      <c r="E63" s="570"/>
      <c r="F63" s="570"/>
      <c r="G63" s="8"/>
    </row>
    <row r="64" spans="2:7" ht="15">
      <c r="B64" s="430"/>
      <c r="C64" s="430"/>
      <c r="D64" s="430"/>
      <c r="E64" s="8"/>
      <c r="F64" s="8"/>
      <c r="G64" s="8"/>
    </row>
    <row r="65" spans="2:7" ht="15">
      <c r="B65" s="430"/>
      <c r="C65" s="572"/>
      <c r="D65" s="572"/>
      <c r="E65" s="8"/>
      <c r="F65" s="8"/>
      <c r="G65" s="8"/>
    </row>
    <row r="66" spans="2:7" ht="49.5" customHeight="1">
      <c r="B66" s="430"/>
      <c r="C66" s="572"/>
      <c r="D66" s="572"/>
      <c r="E66" s="570"/>
      <c r="F66" s="570"/>
      <c r="G66" s="8"/>
    </row>
    <row r="67" spans="2:7" ht="99.75" customHeight="1">
      <c r="B67" s="430"/>
      <c r="C67" s="569"/>
      <c r="D67" s="569"/>
      <c r="E67" s="570"/>
      <c r="F67" s="570"/>
      <c r="G67" s="8"/>
    </row>
    <row r="68" spans="2:7" ht="15">
      <c r="B68" s="430"/>
      <c r="C68" s="22"/>
      <c r="D68" s="430"/>
      <c r="E68" s="23"/>
      <c r="F68" s="8"/>
      <c r="G68" s="8"/>
    </row>
    <row r="69" spans="2:7" ht="15">
      <c r="B69" s="430"/>
      <c r="C69" s="22"/>
      <c r="D69" s="22"/>
      <c r="E69" s="23"/>
      <c r="F69" s="23"/>
      <c r="G69" s="7"/>
    </row>
    <row r="70" spans="5:6" ht="15">
      <c r="E70" s="24"/>
      <c r="F70" s="24"/>
    </row>
    <row r="71" spans="5:6" ht="15">
      <c r="E71" s="24"/>
      <c r="F71" s="24"/>
    </row>
  </sheetData>
  <sheetProtection/>
  <mergeCells count="34">
    <mergeCell ref="C3:G3"/>
    <mergeCell ref="B4:F4"/>
    <mergeCell ref="C5:F5"/>
    <mergeCell ref="C7:D7"/>
    <mergeCell ref="C8:F8"/>
    <mergeCell ref="C9:D9"/>
    <mergeCell ref="C10:D10"/>
    <mergeCell ref="E10:F10"/>
    <mergeCell ref="C12:D12"/>
    <mergeCell ref="E12:F12"/>
    <mergeCell ref="C13:F13"/>
    <mergeCell ref="C15:D15"/>
    <mergeCell ref="C16:D16"/>
    <mergeCell ref="C35:D35"/>
    <mergeCell ref="C36:D36"/>
    <mergeCell ref="C53:F53"/>
    <mergeCell ref="C54:D54"/>
    <mergeCell ref="C55:F55"/>
    <mergeCell ref="C56:D56"/>
    <mergeCell ref="E56:F56"/>
    <mergeCell ref="C57:D57"/>
    <mergeCell ref="E57:F57"/>
    <mergeCell ref="C59:D59"/>
    <mergeCell ref="C60:D60"/>
    <mergeCell ref="E60:F60"/>
    <mergeCell ref="C67:D67"/>
    <mergeCell ref="E67:F67"/>
    <mergeCell ref="C62:D62"/>
    <mergeCell ref="E62:F62"/>
    <mergeCell ref="C63:D63"/>
    <mergeCell ref="E63:F63"/>
    <mergeCell ref="C65:D65"/>
    <mergeCell ref="C66:D66"/>
    <mergeCell ref="E66:F66"/>
  </mergeCells>
  <dataValidations count="2">
    <dataValidation type="list" allowBlank="1" showInputMessage="1" showErrorMessage="1" sqref="E66">
      <formula1>$K$72:$K$73</formula1>
    </dataValidation>
    <dataValidation type="whole" allowBlank="1" showInputMessage="1" showErrorMessage="1" sqref="E62 E56 E9">
      <formula1>-999999999</formula1>
      <formula2>999999999</formula2>
    </dataValidation>
  </dataValidations>
  <printOptions/>
  <pageMargins left="0.25" right="0.25" top="0.18" bottom="0.19" header="0.17" footer="0.17"/>
  <pageSetup horizontalDpi="600" verticalDpi="600" orientation="portrait" scale="80" r:id="rId1"/>
</worksheet>
</file>

<file path=xl/worksheets/sheet3.xml><?xml version="1.0" encoding="utf-8"?>
<worksheet xmlns="http://schemas.openxmlformats.org/spreadsheetml/2006/main" xmlns:r="http://schemas.openxmlformats.org/officeDocument/2006/relationships">
  <dimension ref="B1:K26"/>
  <sheetViews>
    <sheetView zoomScaleSheetLayoutView="96" workbookViewId="0" topLeftCell="A1">
      <selection activeCell="C23" sqref="C23:F23"/>
    </sheetView>
  </sheetViews>
  <sheetFormatPr defaultColWidth="9.140625" defaultRowHeight="15"/>
  <cols>
    <col min="1" max="1" width="0.5625" style="0" customWidth="1"/>
    <col min="2" max="2" width="3.28125" style="0" customWidth="1"/>
    <col min="3" max="3" width="17.140625" style="0" customWidth="1"/>
    <col min="4" max="4" width="23.28125" style="0" customWidth="1"/>
    <col min="5" max="5" width="30.7109375" style="0" customWidth="1"/>
    <col min="6" max="6" width="72.421875" style="0" customWidth="1"/>
    <col min="7" max="7" width="3.140625" style="0" customWidth="1"/>
    <col min="8" max="8" width="42.7109375" style="0" customWidth="1"/>
  </cols>
  <sheetData>
    <row r="1" spans="2:7" ht="9.75" customHeight="1" thickBot="1">
      <c r="B1" s="79"/>
      <c r="C1" s="80"/>
      <c r="D1" s="80"/>
      <c r="E1" s="80"/>
      <c r="F1" s="80"/>
      <c r="G1" s="81"/>
    </row>
    <row r="2" spans="2:7" ht="21" thickBot="1">
      <c r="B2" s="82"/>
      <c r="C2" s="586" t="s">
        <v>1173</v>
      </c>
      <c r="D2" s="587"/>
      <c r="E2" s="587"/>
      <c r="F2" s="588"/>
      <c r="G2" s="51"/>
    </row>
    <row r="3" spans="2:7" ht="8.25" customHeight="1">
      <c r="B3" s="593"/>
      <c r="C3" s="594"/>
      <c r="D3" s="594"/>
      <c r="E3" s="594"/>
      <c r="F3" s="594"/>
      <c r="G3" s="51"/>
    </row>
    <row r="4" spans="2:7" ht="15">
      <c r="B4" s="52"/>
      <c r="C4" s="595" t="s">
        <v>269</v>
      </c>
      <c r="D4" s="595"/>
      <c r="E4" s="54"/>
      <c r="F4" s="53"/>
      <c r="G4" s="51"/>
    </row>
    <row r="5" spans="2:7" ht="15.75" thickBot="1">
      <c r="B5" s="52"/>
      <c r="C5" s="616" t="s">
        <v>270</v>
      </c>
      <c r="D5" s="616"/>
      <c r="E5" s="616"/>
      <c r="F5" s="616"/>
      <c r="G5" s="51"/>
    </row>
    <row r="6" spans="2:8" ht="15.75" thickBot="1">
      <c r="B6" s="52"/>
      <c r="C6" s="28" t="s">
        <v>271</v>
      </c>
      <c r="D6" s="29" t="s">
        <v>272</v>
      </c>
      <c r="E6" s="602" t="s">
        <v>1142</v>
      </c>
      <c r="F6" s="603"/>
      <c r="G6" s="51"/>
      <c r="H6" s="245"/>
    </row>
    <row r="7" spans="2:11" ht="101.25" customHeight="1">
      <c r="B7" s="52"/>
      <c r="C7" s="31" t="s">
        <v>1175</v>
      </c>
      <c r="D7" s="246" t="s">
        <v>1178</v>
      </c>
      <c r="E7" s="618" t="s">
        <v>1183</v>
      </c>
      <c r="F7" s="619"/>
      <c r="G7" s="51"/>
      <c r="H7" s="247"/>
      <c r="I7" s="248"/>
      <c r="K7" s="525"/>
    </row>
    <row r="8" spans="2:11" ht="92.25" customHeight="1">
      <c r="B8" s="52"/>
      <c r="C8" s="31" t="s">
        <v>1176</v>
      </c>
      <c r="D8" s="246" t="s">
        <v>1179</v>
      </c>
      <c r="E8" s="604" t="s">
        <v>1181</v>
      </c>
      <c r="F8" s="605"/>
      <c r="G8" s="51"/>
      <c r="H8" s="247"/>
      <c r="I8" s="248"/>
      <c r="K8" s="525"/>
    </row>
    <row r="9" spans="2:9" ht="90" customHeight="1">
      <c r="B9" s="52"/>
      <c r="C9" s="31" t="s">
        <v>1177</v>
      </c>
      <c r="D9" s="246" t="s">
        <v>1180</v>
      </c>
      <c r="E9" s="598" t="s">
        <v>1182</v>
      </c>
      <c r="F9" s="599"/>
      <c r="G9" s="51"/>
      <c r="H9" s="249"/>
      <c r="I9" s="248"/>
    </row>
    <row r="10" spans="2:11" ht="250.5" customHeight="1">
      <c r="B10" s="52"/>
      <c r="C10" s="31" t="s">
        <v>1184</v>
      </c>
      <c r="D10" s="246" t="s">
        <v>1188</v>
      </c>
      <c r="E10" s="598" t="s">
        <v>1189</v>
      </c>
      <c r="F10" s="599"/>
      <c r="G10" s="51"/>
      <c r="H10" s="247"/>
      <c r="I10" s="248"/>
      <c r="K10" s="525"/>
    </row>
    <row r="11" spans="2:9" ht="114" customHeight="1">
      <c r="B11" s="52"/>
      <c r="C11" s="31" t="s">
        <v>1185</v>
      </c>
      <c r="D11" s="246" t="s">
        <v>1186</v>
      </c>
      <c r="E11" s="596" t="s">
        <v>1187</v>
      </c>
      <c r="F11" s="597"/>
      <c r="G11" s="51"/>
      <c r="H11" s="249"/>
      <c r="I11" s="248"/>
    </row>
    <row r="12" spans="2:9" ht="10.5" customHeight="1">
      <c r="B12" s="52"/>
      <c r="C12" s="53"/>
      <c r="D12" s="53"/>
      <c r="E12" s="53"/>
      <c r="F12" s="53"/>
      <c r="G12" s="51"/>
      <c r="H12" s="248"/>
      <c r="I12" s="248"/>
    </row>
    <row r="13" spans="2:9" ht="15">
      <c r="B13" s="52"/>
      <c r="C13" s="600" t="s">
        <v>273</v>
      </c>
      <c r="D13" s="600"/>
      <c r="E13" s="600"/>
      <c r="F13" s="600"/>
      <c r="G13" s="51"/>
      <c r="H13" s="248"/>
      <c r="I13" s="248"/>
    </row>
    <row r="14" spans="2:9" ht="15.75" thickBot="1">
      <c r="B14" s="52"/>
      <c r="C14" s="601" t="s">
        <v>274</v>
      </c>
      <c r="D14" s="601"/>
      <c r="E14" s="601"/>
      <c r="F14" s="601"/>
      <c r="G14" s="51"/>
      <c r="H14" s="248"/>
      <c r="I14" s="248"/>
    </row>
    <row r="15" spans="2:9" ht="15.75" thickBot="1">
      <c r="B15" s="52"/>
      <c r="C15" s="28" t="s">
        <v>271</v>
      </c>
      <c r="D15" s="29" t="s">
        <v>272</v>
      </c>
      <c r="E15" s="602" t="s">
        <v>275</v>
      </c>
      <c r="F15" s="603"/>
      <c r="G15" s="51"/>
      <c r="H15" s="248"/>
      <c r="I15" s="248"/>
    </row>
    <row r="16" spans="2:9" ht="30.75" customHeight="1">
      <c r="B16" s="52"/>
      <c r="C16" s="30" t="s">
        <v>276</v>
      </c>
      <c r="D16" s="30"/>
      <c r="E16" s="609"/>
      <c r="F16" s="610"/>
      <c r="G16" s="51"/>
      <c r="H16" s="248"/>
      <c r="I16" s="248"/>
    </row>
    <row r="17" spans="2:9" ht="14.25" customHeight="1">
      <c r="B17" s="52"/>
      <c r="C17" s="31"/>
      <c r="D17" s="31"/>
      <c r="E17" s="611"/>
      <c r="F17" s="612"/>
      <c r="G17" s="51"/>
      <c r="H17" s="248"/>
      <c r="I17" s="248"/>
    </row>
    <row r="18" spans="2:9" ht="14.25" customHeight="1">
      <c r="B18" s="52"/>
      <c r="C18" s="31"/>
      <c r="D18" s="31"/>
      <c r="E18" s="611"/>
      <c r="F18" s="612"/>
      <c r="G18" s="51"/>
      <c r="H18" s="248"/>
      <c r="I18" s="248"/>
    </row>
    <row r="19" spans="2:9" ht="14.25" customHeight="1" thickBot="1">
      <c r="B19" s="52"/>
      <c r="C19" s="32"/>
      <c r="D19" s="32"/>
      <c r="E19" s="613"/>
      <c r="F19" s="614"/>
      <c r="G19" s="51"/>
      <c r="H19" s="248"/>
      <c r="I19" s="248"/>
    </row>
    <row r="20" spans="2:9" ht="15">
      <c r="B20" s="52"/>
      <c r="C20" s="53"/>
      <c r="D20" s="53"/>
      <c r="E20" s="53"/>
      <c r="F20" s="53"/>
      <c r="G20" s="51"/>
      <c r="H20" s="248"/>
      <c r="I20" s="248"/>
    </row>
    <row r="21" spans="2:9" ht="31.5" customHeight="1">
      <c r="B21" s="52"/>
      <c r="C21" s="615" t="s">
        <v>277</v>
      </c>
      <c r="D21" s="615"/>
      <c r="E21" s="615"/>
      <c r="F21" s="615"/>
      <c r="G21" s="51"/>
      <c r="H21" s="248"/>
      <c r="I21" s="248"/>
    </row>
    <row r="22" spans="2:9" ht="15.75" thickBot="1">
      <c r="B22" s="52"/>
      <c r="C22" s="616" t="s">
        <v>278</v>
      </c>
      <c r="D22" s="616"/>
      <c r="E22" s="617"/>
      <c r="F22" s="617"/>
      <c r="G22" s="51"/>
      <c r="H22" s="248"/>
      <c r="I22" s="248"/>
    </row>
    <row r="23" spans="2:9" ht="408.75" customHeight="1" thickBot="1">
      <c r="B23" s="52"/>
      <c r="C23" s="606" t="s">
        <v>1190</v>
      </c>
      <c r="D23" s="607"/>
      <c r="E23" s="607"/>
      <c r="F23" s="608"/>
      <c r="G23" s="51"/>
      <c r="H23" s="248"/>
      <c r="I23" s="248"/>
    </row>
    <row r="24" spans="2:9" ht="15.75" thickBot="1">
      <c r="B24" s="520"/>
      <c r="C24" s="521"/>
      <c r="D24" s="521"/>
      <c r="E24" s="521"/>
      <c r="F24" s="521"/>
      <c r="G24" s="522"/>
      <c r="H24" s="248"/>
      <c r="I24" s="248"/>
    </row>
    <row r="25" spans="2:9" ht="15">
      <c r="B25" s="505"/>
      <c r="C25" s="506"/>
      <c r="D25" s="505"/>
      <c r="E25" s="506"/>
      <c r="F25" s="505"/>
      <c r="G25" s="505"/>
      <c r="H25" s="248"/>
      <c r="I25" s="248"/>
    </row>
    <row r="26" spans="2:7" ht="15">
      <c r="B26" s="505"/>
      <c r="C26" s="506"/>
      <c r="D26" s="506"/>
      <c r="E26" s="506"/>
      <c r="F26" s="506"/>
      <c r="G26" s="507"/>
    </row>
  </sheetData>
  <sheetProtection/>
  <mergeCells count="21">
    <mergeCell ref="C2:F2"/>
    <mergeCell ref="B3:F3"/>
    <mergeCell ref="C4:D4"/>
    <mergeCell ref="C5:F5"/>
    <mergeCell ref="E6:F6"/>
    <mergeCell ref="E7:F7"/>
    <mergeCell ref="C23:F23"/>
    <mergeCell ref="E16:F16"/>
    <mergeCell ref="E17:F17"/>
    <mergeCell ref="E18:F18"/>
    <mergeCell ref="E19:F19"/>
    <mergeCell ref="C21:F21"/>
    <mergeCell ref="C22:D22"/>
    <mergeCell ref="E22:F22"/>
    <mergeCell ref="E11:F11"/>
    <mergeCell ref="E10:F10"/>
    <mergeCell ref="C13:F13"/>
    <mergeCell ref="C14:F14"/>
    <mergeCell ref="E15:F15"/>
    <mergeCell ref="E8:F8"/>
    <mergeCell ref="E9:F9"/>
  </mergeCells>
  <printOptions/>
  <pageMargins left="0.45" right="0.45" top="0.5" bottom="0.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X127"/>
  <sheetViews>
    <sheetView zoomScale="90" zoomScaleNormal="90" zoomScalePageLayoutView="0" workbookViewId="0" topLeftCell="A16">
      <selection activeCell="I62" sqref="I62"/>
    </sheetView>
  </sheetViews>
  <sheetFormatPr defaultColWidth="9.140625" defaultRowHeight="15"/>
  <cols>
    <col min="1" max="1" width="3.421875" style="16" customWidth="1"/>
    <col min="2" max="2" width="15.57421875" style="16" customWidth="1"/>
    <col min="3" max="3" width="4.140625" style="15" customWidth="1"/>
    <col min="4" max="4" width="21.7109375" style="16" customWidth="1"/>
    <col min="5" max="5" width="34.28125" style="16" customWidth="1"/>
    <col min="6" max="6" width="101.7109375" style="16" customWidth="1"/>
    <col min="7" max="7" width="9.140625" style="250" customWidth="1"/>
    <col min="8" max="8" width="3.28125" style="16" customWidth="1"/>
    <col min="9" max="9" width="37.00390625" style="251" customWidth="1"/>
    <col min="10" max="10" width="40.7109375" style="16" customWidth="1"/>
    <col min="11" max="16384" width="9.140625" style="16" customWidth="1"/>
  </cols>
  <sheetData>
    <row r="1" spans="6:50" ht="15.75" thickBot="1">
      <c r="F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row>
    <row r="2" spans="2:50" ht="15.75" thickBot="1">
      <c r="B2" s="35"/>
      <c r="C2" s="36"/>
      <c r="D2" s="37"/>
      <c r="E2" s="37"/>
      <c r="F2" s="252"/>
      <c r="G2" s="253"/>
      <c r="H2" s="38"/>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row>
    <row r="3" spans="2:50" ht="15.75" thickBot="1">
      <c r="B3" s="94"/>
      <c r="C3" s="620" t="s">
        <v>279</v>
      </c>
      <c r="D3" s="621"/>
      <c r="E3" s="621"/>
      <c r="F3" s="621"/>
      <c r="G3" s="622"/>
      <c r="H3" s="25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row>
    <row r="4" spans="2:50" ht="15" customHeight="1">
      <c r="B4" s="39"/>
      <c r="C4" s="623" t="s">
        <v>280</v>
      </c>
      <c r="D4" s="623"/>
      <c r="E4" s="623"/>
      <c r="F4" s="623"/>
      <c r="G4" s="623"/>
      <c r="H4" s="40"/>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row>
    <row r="5" spans="2:50" ht="15">
      <c r="B5" s="39"/>
      <c r="C5" s="518"/>
      <c r="D5" s="41"/>
      <c r="E5" s="41"/>
      <c r="F5" s="255"/>
      <c r="G5" s="256"/>
      <c r="H5" s="40"/>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row>
    <row r="6" spans="2:50" ht="48.75" customHeight="1">
      <c r="B6" s="257"/>
      <c r="C6" s="258"/>
      <c r="D6" s="259" t="s">
        <v>281</v>
      </c>
      <c r="E6" s="260" t="s">
        <v>282</v>
      </c>
      <c r="F6" s="260" t="s">
        <v>283</v>
      </c>
      <c r="G6" s="260" t="s">
        <v>284</v>
      </c>
      <c r="H6" s="40"/>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row>
    <row r="7" spans="2:50" ht="39.75" customHeight="1">
      <c r="B7" s="261" t="s">
        <v>285</v>
      </c>
      <c r="C7" s="258"/>
      <c r="D7" s="624" t="s">
        <v>286</v>
      </c>
      <c r="E7" s="624"/>
      <c r="F7" s="624"/>
      <c r="G7" s="624"/>
      <c r="H7" s="40"/>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row>
    <row r="8" spans="2:50" ht="30.75" customHeight="1">
      <c r="B8" s="257"/>
      <c r="C8" s="258"/>
      <c r="D8" s="625" t="s">
        <v>287</v>
      </c>
      <c r="E8" s="626"/>
      <c r="F8" s="626"/>
      <c r="G8" s="626"/>
      <c r="H8" s="40"/>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row>
    <row r="9" spans="2:50" ht="198" customHeight="1">
      <c r="B9" s="257"/>
      <c r="C9" s="258"/>
      <c r="D9" s="513" t="s">
        <v>288</v>
      </c>
      <c r="E9" s="538" t="s">
        <v>1114</v>
      </c>
      <c r="F9" s="539" t="s">
        <v>1089</v>
      </c>
      <c r="G9" s="627" t="s">
        <v>28</v>
      </c>
      <c r="H9" s="40"/>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row>
    <row r="10" spans="2:50" ht="102.75" customHeight="1">
      <c r="B10" s="257"/>
      <c r="C10" s="258"/>
      <c r="D10" s="514"/>
      <c r="E10" s="538" t="s">
        <v>1115</v>
      </c>
      <c r="F10" s="540" t="s">
        <v>1154</v>
      </c>
      <c r="G10" s="627"/>
      <c r="H10" s="40"/>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row>
    <row r="11" spans="2:50" ht="83.25" customHeight="1">
      <c r="B11" s="257"/>
      <c r="C11" s="258"/>
      <c r="D11" s="514"/>
      <c r="E11" s="538" t="s">
        <v>1116</v>
      </c>
      <c r="F11" s="539" t="s">
        <v>1113</v>
      </c>
      <c r="G11" s="627"/>
      <c r="H11" s="40"/>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row>
    <row r="12" spans="2:9" s="264" customFormat="1" ht="18.75" customHeight="1">
      <c r="B12" s="262"/>
      <c r="C12" s="260"/>
      <c r="D12" s="628" t="s">
        <v>289</v>
      </c>
      <c r="E12" s="629"/>
      <c r="F12" s="629"/>
      <c r="G12" s="630"/>
      <c r="H12" s="263"/>
      <c r="I12" s="251"/>
    </row>
    <row r="13" spans="2:9" s="264" customFormat="1" ht="144" customHeight="1">
      <c r="B13" s="262"/>
      <c r="C13" s="260"/>
      <c r="D13" s="500" t="s">
        <v>290</v>
      </c>
      <c r="E13" s="538" t="s">
        <v>1094</v>
      </c>
      <c r="F13" s="541" t="s">
        <v>1155</v>
      </c>
      <c r="G13" s="501"/>
      <c r="H13" s="263"/>
      <c r="I13" s="251"/>
    </row>
    <row r="14" spans="2:9" s="269" customFormat="1" ht="185.25" customHeight="1">
      <c r="B14" s="265"/>
      <c r="C14" s="266"/>
      <c r="D14" s="500" t="s">
        <v>291</v>
      </c>
      <c r="E14" s="538" t="s">
        <v>292</v>
      </c>
      <c r="F14" s="541" t="s">
        <v>1156</v>
      </c>
      <c r="G14" s="270" t="s">
        <v>28</v>
      </c>
      <c r="H14" s="267"/>
      <c r="I14" s="268"/>
    </row>
    <row r="15" spans="2:9" s="269" customFormat="1" ht="255" customHeight="1">
      <c r="B15" s="265"/>
      <c r="C15" s="266"/>
      <c r="D15" s="631" t="s">
        <v>293</v>
      </c>
      <c r="E15" s="542" t="s">
        <v>1097</v>
      </c>
      <c r="F15" s="543" t="s">
        <v>1157</v>
      </c>
      <c r="G15" s="270" t="s">
        <v>28</v>
      </c>
      <c r="H15" s="267"/>
      <c r="I15" s="268"/>
    </row>
    <row r="16" spans="2:9" s="269" customFormat="1" ht="144.75" customHeight="1">
      <c r="B16" s="265"/>
      <c r="C16" s="266"/>
      <c r="D16" s="632"/>
      <c r="E16" s="544" t="s">
        <v>294</v>
      </c>
      <c r="F16" s="541" t="s">
        <v>1158</v>
      </c>
      <c r="G16" s="634" t="s">
        <v>28</v>
      </c>
      <c r="H16" s="267"/>
      <c r="I16" s="271"/>
    </row>
    <row r="17" spans="2:9" s="269" customFormat="1" ht="96.75" customHeight="1">
      <c r="B17" s="265"/>
      <c r="C17" s="266"/>
      <c r="D17" s="632"/>
      <c r="E17" s="545" t="s">
        <v>295</v>
      </c>
      <c r="F17" s="544" t="s">
        <v>1159</v>
      </c>
      <c r="G17" s="635"/>
      <c r="H17" s="267"/>
      <c r="I17" s="268"/>
    </row>
    <row r="18" spans="2:9" s="269" customFormat="1" ht="90" customHeight="1">
      <c r="B18" s="265"/>
      <c r="C18" s="266"/>
      <c r="D18" s="632"/>
      <c r="E18" s="544" t="s">
        <v>296</v>
      </c>
      <c r="F18" s="541" t="s">
        <v>1160</v>
      </c>
      <c r="G18" s="270" t="s">
        <v>28</v>
      </c>
      <c r="H18" s="267"/>
      <c r="I18" s="268"/>
    </row>
    <row r="19" spans="2:9" s="269" customFormat="1" ht="122.25" customHeight="1">
      <c r="B19" s="265"/>
      <c r="C19" s="266"/>
      <c r="D19" s="632"/>
      <c r="E19" s="545" t="s">
        <v>1118</v>
      </c>
      <c r="F19" s="545" t="s">
        <v>1161</v>
      </c>
      <c r="G19" s="272" t="s">
        <v>28</v>
      </c>
      <c r="H19" s="267"/>
      <c r="I19" s="268"/>
    </row>
    <row r="20" spans="2:9" s="269" customFormat="1" ht="149.25" customHeight="1">
      <c r="B20" s="265"/>
      <c r="C20" s="266"/>
      <c r="D20" s="632"/>
      <c r="E20" s="544" t="s">
        <v>1117</v>
      </c>
      <c r="F20" s="541" t="s">
        <v>1162</v>
      </c>
      <c r="G20" s="272" t="s">
        <v>28</v>
      </c>
      <c r="H20" s="267"/>
      <c r="I20" s="268"/>
    </row>
    <row r="21" spans="2:9" s="269" customFormat="1" ht="241.5" customHeight="1">
      <c r="B21" s="265"/>
      <c r="C21" s="266"/>
      <c r="D21" s="633"/>
      <c r="E21" s="545" t="s">
        <v>298</v>
      </c>
      <c r="F21" s="545" t="s">
        <v>1163</v>
      </c>
      <c r="G21" s="272" t="s">
        <v>28</v>
      </c>
      <c r="H21" s="267"/>
      <c r="I21" s="268"/>
    </row>
    <row r="22" spans="2:9" s="269" customFormat="1" ht="93.75" customHeight="1">
      <c r="B22" s="265"/>
      <c r="C22" s="266"/>
      <c r="D22" s="515"/>
      <c r="E22" s="545" t="s">
        <v>1086</v>
      </c>
      <c r="F22" s="545" t="s">
        <v>1164</v>
      </c>
      <c r="G22" s="272" t="s">
        <v>28</v>
      </c>
      <c r="H22" s="267"/>
      <c r="I22" s="268"/>
    </row>
    <row r="23" spans="2:50" s="15" customFormat="1" ht="19.5" customHeight="1">
      <c r="B23" s="273"/>
      <c r="C23" s="274"/>
      <c r="D23" s="628" t="s">
        <v>299</v>
      </c>
      <c r="E23" s="629"/>
      <c r="F23" s="629"/>
      <c r="G23" s="630"/>
      <c r="H23" s="43"/>
      <c r="I23" s="251"/>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row>
    <row r="24" spans="2:50" s="15" customFormat="1" ht="106.5" customHeight="1">
      <c r="B24" s="273"/>
      <c r="C24" s="274"/>
      <c r="D24" s="516" t="s">
        <v>300</v>
      </c>
      <c r="E24" s="546" t="s">
        <v>1090</v>
      </c>
      <c r="F24" s="546" t="s">
        <v>1091</v>
      </c>
      <c r="G24" s="275" t="s">
        <v>28</v>
      </c>
      <c r="H24" s="43"/>
      <c r="I24" s="251"/>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row>
    <row r="25" spans="2:50" s="15" customFormat="1" ht="105" customHeight="1">
      <c r="B25" s="273"/>
      <c r="C25" s="274"/>
      <c r="D25" s="516"/>
      <c r="E25" s="546" t="s">
        <v>1095</v>
      </c>
      <c r="F25" s="546" t="s">
        <v>1096</v>
      </c>
      <c r="G25" s="275"/>
      <c r="H25" s="43"/>
      <c r="I25" s="251"/>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row>
    <row r="26" spans="2:50" s="15" customFormat="1" ht="102.75" customHeight="1">
      <c r="B26" s="273"/>
      <c r="C26" s="274"/>
      <c r="D26" s="519" t="s">
        <v>301</v>
      </c>
      <c r="E26" s="547" t="s">
        <v>1092</v>
      </c>
      <c r="F26" s="539" t="s">
        <v>1093</v>
      </c>
      <c r="G26" s="275" t="s">
        <v>28</v>
      </c>
      <c r="H26" s="43"/>
      <c r="I26" s="251"/>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row>
    <row r="27" spans="2:50" s="15" customFormat="1" ht="36.75" customHeight="1" thickBot="1">
      <c r="B27" s="273"/>
      <c r="C27" s="636"/>
      <c r="D27" s="636"/>
      <c r="E27" s="636"/>
      <c r="F27" s="276" t="s">
        <v>302</v>
      </c>
      <c r="G27" s="277" t="s">
        <v>28</v>
      </c>
      <c r="H27" s="43"/>
      <c r="I27" s="251"/>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row>
    <row r="28" spans="2:50" s="15" customFormat="1" ht="95.25" customHeight="1" thickBot="1">
      <c r="B28" s="517"/>
      <c r="C28" s="212"/>
      <c r="D28" s="72"/>
      <c r="E28" s="637" t="s">
        <v>303</v>
      </c>
      <c r="F28" s="638"/>
      <c r="G28" s="638"/>
      <c r="H28" s="43"/>
      <c r="I28" s="251"/>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row>
    <row r="29" spans="2:50" s="15" customFormat="1" ht="28.5" customHeight="1" thickBot="1">
      <c r="B29" s="517"/>
      <c r="C29" s="212"/>
      <c r="D29" s="76" t="s">
        <v>83</v>
      </c>
      <c r="E29" s="639" t="s">
        <v>304</v>
      </c>
      <c r="F29" s="640"/>
      <c r="G29" s="640"/>
      <c r="H29" s="641"/>
      <c r="I29" s="251"/>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row>
    <row r="30" spans="2:50" s="15" customFormat="1" ht="31.5" customHeight="1" thickBot="1">
      <c r="B30" s="517"/>
      <c r="C30" s="212"/>
      <c r="D30" s="76" t="s">
        <v>86</v>
      </c>
      <c r="E30" s="642" t="s">
        <v>87</v>
      </c>
      <c r="F30" s="643"/>
      <c r="G30" s="643"/>
      <c r="H30" s="644"/>
      <c r="I30" s="251"/>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row>
    <row r="31" spans="2:50" s="15" customFormat="1" ht="10.5" customHeight="1">
      <c r="B31" s="517"/>
      <c r="C31" s="212"/>
      <c r="D31" s="44"/>
      <c r="E31" s="44"/>
      <c r="F31" s="44"/>
      <c r="G31" s="278"/>
      <c r="H31" s="43"/>
      <c r="I31" s="251"/>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row>
    <row r="32" spans="2:50" s="15" customFormat="1" ht="45.75" customHeight="1" thickBot="1">
      <c r="B32" s="645" t="s">
        <v>305</v>
      </c>
      <c r="C32" s="646"/>
      <c r="D32" s="646"/>
      <c r="E32" s="646"/>
      <c r="F32" s="646"/>
      <c r="G32" s="256"/>
      <c r="H32" s="43"/>
      <c r="I32" s="251"/>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row>
    <row r="33" spans="2:50" ht="72.75" customHeight="1">
      <c r="B33" s="517"/>
      <c r="C33" s="279"/>
      <c r="D33" s="647" t="s">
        <v>1165</v>
      </c>
      <c r="E33" s="648"/>
      <c r="F33" s="648"/>
      <c r="G33" s="649"/>
      <c r="H33" s="280"/>
      <c r="I33" s="281"/>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row>
    <row r="34" spans="2:50" ht="95.25" customHeight="1">
      <c r="B34" s="517"/>
      <c r="C34" s="45"/>
      <c r="D34" s="650"/>
      <c r="E34" s="651"/>
      <c r="F34" s="651"/>
      <c r="G34" s="652"/>
      <c r="H34" s="43"/>
      <c r="I34" s="281"/>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row>
    <row r="35" spans="2:50" ht="60" customHeight="1">
      <c r="B35" s="517"/>
      <c r="C35" s="89"/>
      <c r="D35" s="650"/>
      <c r="E35" s="651"/>
      <c r="F35" s="651"/>
      <c r="G35" s="652"/>
      <c r="H35" s="43"/>
      <c r="I35" s="281"/>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row>
    <row r="36" spans="2:50" ht="60.75" customHeight="1" thickBot="1">
      <c r="B36" s="517"/>
      <c r="C36" s="89"/>
      <c r="D36" s="653"/>
      <c r="E36" s="654"/>
      <c r="F36" s="654"/>
      <c r="G36" s="655"/>
      <c r="H36" s="43"/>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row>
    <row r="37" spans="2:50" ht="20.25" customHeight="1">
      <c r="B37" s="517"/>
      <c r="C37" s="518"/>
      <c r="D37" s="279"/>
      <c r="E37" s="279"/>
      <c r="F37" s="255"/>
      <c r="G37" s="256"/>
      <c r="H37" s="43"/>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row>
    <row r="38" spans="2:50" ht="42" customHeight="1" thickBot="1">
      <c r="B38" s="517"/>
      <c r="C38" s="518"/>
      <c r="D38" s="214" t="s">
        <v>281</v>
      </c>
      <c r="E38" s="214" t="s">
        <v>282</v>
      </c>
      <c r="F38" s="90" t="s">
        <v>283</v>
      </c>
      <c r="G38" s="90" t="s">
        <v>284</v>
      </c>
      <c r="H38" s="43"/>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row>
    <row r="39" spans="2:50" ht="75" customHeight="1">
      <c r="B39" s="61" t="s">
        <v>306</v>
      </c>
      <c r="C39" s="518"/>
      <c r="D39" s="656" t="s">
        <v>307</v>
      </c>
      <c r="E39" s="659" t="s">
        <v>1110</v>
      </c>
      <c r="F39" s="662" t="s">
        <v>1130</v>
      </c>
      <c r="G39" s="665" t="s">
        <v>28</v>
      </c>
      <c r="H39" s="43"/>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row>
    <row r="40" spans="2:50" ht="97.5" customHeight="1">
      <c r="B40" s="61"/>
      <c r="C40" s="518"/>
      <c r="D40" s="657"/>
      <c r="E40" s="660"/>
      <c r="F40" s="663"/>
      <c r="G40" s="666"/>
      <c r="H40" s="43"/>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row>
    <row r="41" spans="2:50" ht="69.75" customHeight="1" hidden="1">
      <c r="B41" s="61"/>
      <c r="C41" s="518"/>
      <c r="D41" s="657"/>
      <c r="E41" s="660"/>
      <c r="F41" s="663"/>
      <c r="G41" s="666"/>
      <c r="H41" s="43"/>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row>
    <row r="42" spans="2:50" ht="88.5" customHeight="1" hidden="1">
      <c r="B42" s="61"/>
      <c r="C42" s="518"/>
      <c r="D42" s="657"/>
      <c r="E42" s="660"/>
      <c r="F42" s="663"/>
      <c r="G42" s="666"/>
      <c r="H42" s="43"/>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row>
    <row r="43" spans="2:50" ht="73.5" customHeight="1" hidden="1">
      <c r="B43" s="61"/>
      <c r="C43" s="518"/>
      <c r="D43" s="657"/>
      <c r="E43" s="660"/>
      <c r="F43" s="663"/>
      <c r="G43" s="666"/>
      <c r="H43" s="43"/>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row>
    <row r="44" spans="2:50" ht="5.25" customHeight="1" thickBot="1">
      <c r="B44" s="61"/>
      <c r="C44" s="518"/>
      <c r="D44" s="658"/>
      <c r="E44" s="661"/>
      <c r="F44" s="664"/>
      <c r="G44" s="667"/>
      <c r="H44" s="43"/>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row>
    <row r="45" spans="2:50" ht="363" customHeight="1" thickBot="1">
      <c r="B45" s="517"/>
      <c r="C45" s="518"/>
      <c r="D45" s="282" t="s">
        <v>308</v>
      </c>
      <c r="E45" s="529" t="s">
        <v>309</v>
      </c>
      <c r="F45" s="530" t="s">
        <v>1166</v>
      </c>
      <c r="G45" s="283" t="s">
        <v>28</v>
      </c>
      <c r="H45" s="43"/>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row>
    <row r="46" spans="2:50" ht="251.25" customHeight="1" thickBot="1">
      <c r="B46" s="517"/>
      <c r="C46" s="518"/>
      <c r="D46" s="284" t="s">
        <v>310</v>
      </c>
      <c r="E46" s="529" t="s">
        <v>311</v>
      </c>
      <c r="F46" s="531" t="s">
        <v>1111</v>
      </c>
      <c r="G46" s="283" t="s">
        <v>28</v>
      </c>
      <c r="H46" s="43"/>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row>
    <row r="47" spans="2:50" ht="15.75" customHeight="1" thickBot="1">
      <c r="B47" s="517"/>
      <c r="C47" s="45"/>
      <c r="D47" s="518"/>
      <c r="E47" s="518"/>
      <c r="F47" s="91" t="s">
        <v>302</v>
      </c>
      <c r="G47" s="285" t="s">
        <v>28</v>
      </c>
      <c r="H47" s="43"/>
      <c r="I47" s="281"/>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row>
    <row r="48" spans="2:50" ht="19.5" customHeight="1" thickBot="1">
      <c r="B48" s="518"/>
      <c r="C48" s="512"/>
      <c r="D48" s="72"/>
      <c r="E48" s="291" t="s">
        <v>303</v>
      </c>
      <c r="F48" s="92"/>
      <c r="G48" s="286"/>
      <c r="H48" s="43"/>
      <c r="I48" s="281"/>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row>
    <row r="49" spans="2:50" ht="18.75" customHeight="1" thickBot="1">
      <c r="B49" s="518"/>
      <c r="C49" s="512"/>
      <c r="D49" s="76" t="s">
        <v>83</v>
      </c>
      <c r="E49" s="643" t="s">
        <v>312</v>
      </c>
      <c r="F49" s="643"/>
      <c r="G49" s="643"/>
      <c r="H49" s="64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row>
    <row r="50" spans="2:50" ht="18.75" customHeight="1" thickBot="1">
      <c r="B50" s="518"/>
      <c r="C50" s="512"/>
      <c r="D50" s="76" t="s">
        <v>86</v>
      </c>
      <c r="E50" s="668" t="s">
        <v>100</v>
      </c>
      <c r="F50" s="643"/>
      <c r="G50" s="643"/>
      <c r="H50" s="64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row>
    <row r="51" spans="2:50" ht="18.75" customHeight="1">
      <c r="B51" s="517"/>
      <c r="C51" s="518"/>
      <c r="D51" s="518"/>
      <c r="E51" s="518"/>
      <c r="F51" s="92"/>
      <c r="G51" s="286"/>
      <c r="H51" s="43"/>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row>
    <row r="52" spans="2:50" ht="29.25" thickBot="1">
      <c r="B52" s="517"/>
      <c r="C52" s="518"/>
      <c r="D52" s="214" t="s">
        <v>281</v>
      </c>
      <c r="E52" s="214" t="s">
        <v>282</v>
      </c>
      <c r="F52" s="90" t="s">
        <v>283</v>
      </c>
      <c r="G52" s="90" t="s">
        <v>284</v>
      </c>
      <c r="H52" s="43"/>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row>
    <row r="53" spans="2:50" ht="23.25" customHeight="1" thickBot="1">
      <c r="B53" s="517" t="s">
        <v>313</v>
      </c>
      <c r="C53" s="518"/>
      <c r="D53" s="213" t="s">
        <v>314</v>
      </c>
      <c r="E53" s="213"/>
      <c r="F53" s="287"/>
      <c r="G53" s="288"/>
      <c r="H53" s="43"/>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row>
    <row r="54" spans="2:50" ht="23.25" customHeight="1" thickBot="1">
      <c r="B54" s="517"/>
      <c r="C54" s="518"/>
      <c r="D54" s="213"/>
      <c r="E54" s="213"/>
      <c r="F54" s="287"/>
      <c r="G54" s="288"/>
      <c r="H54" s="43"/>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row>
    <row r="55" spans="2:50" ht="23.25" customHeight="1" thickBot="1">
      <c r="B55" s="517"/>
      <c r="C55" s="518"/>
      <c r="D55" s="213"/>
      <c r="E55" s="213"/>
      <c r="F55" s="287"/>
      <c r="G55" s="288"/>
      <c r="H55" s="43"/>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row>
    <row r="56" spans="2:50" ht="15.75" thickBot="1">
      <c r="B56" s="517"/>
      <c r="C56" s="518"/>
      <c r="D56" s="518"/>
      <c r="E56" s="518"/>
      <c r="F56" s="91" t="s">
        <v>302</v>
      </c>
      <c r="G56" s="285" t="s">
        <v>28</v>
      </c>
      <c r="H56" s="43"/>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row>
    <row r="57" spans="2:50" ht="15.75" thickBot="1">
      <c r="B57" s="517"/>
      <c r="C57" s="518"/>
      <c r="D57" s="72"/>
      <c r="E57" s="518"/>
      <c r="F57" s="92"/>
      <c r="G57" s="286"/>
      <c r="H57" s="43"/>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row>
    <row r="58" spans="2:50" ht="15" customHeight="1" thickBot="1">
      <c r="B58" s="517"/>
      <c r="C58" s="289"/>
      <c r="D58" s="76" t="s">
        <v>83</v>
      </c>
      <c r="E58" s="643" t="s">
        <v>98</v>
      </c>
      <c r="F58" s="644"/>
      <c r="G58" s="286"/>
      <c r="H58" s="43"/>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row>
    <row r="59" spans="2:50" s="15" customFormat="1" ht="15" customHeight="1" thickBot="1">
      <c r="B59" s="517"/>
      <c r="C59" s="46"/>
      <c r="D59" s="76" t="s">
        <v>86</v>
      </c>
      <c r="E59" s="668" t="s">
        <v>100</v>
      </c>
      <c r="F59" s="644"/>
      <c r="G59" s="286"/>
      <c r="H59" s="43"/>
      <c r="I59" s="251"/>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row>
    <row r="60" spans="2:50" s="15" customFormat="1" ht="15" customHeight="1">
      <c r="B60" s="517"/>
      <c r="C60" s="518"/>
      <c r="D60" s="76"/>
      <c r="E60" s="518"/>
      <c r="F60" s="518"/>
      <c r="G60" s="286"/>
      <c r="H60" s="43"/>
      <c r="I60" s="251"/>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row>
    <row r="61" spans="2:50" s="15" customFormat="1" ht="250.5" customHeight="1">
      <c r="B61" s="517"/>
      <c r="C61" s="518"/>
      <c r="D61" s="669" t="s">
        <v>315</v>
      </c>
      <c r="E61" s="670" t="s">
        <v>1174</v>
      </c>
      <c r="F61" s="670"/>
      <c r="G61" s="670"/>
      <c r="H61" s="43"/>
      <c r="I61" s="251"/>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row>
    <row r="62" spans="2:50" s="15" customFormat="1" ht="255.75" customHeight="1">
      <c r="B62" s="517"/>
      <c r="C62" s="518"/>
      <c r="D62" s="669"/>
      <c r="E62" s="670"/>
      <c r="F62" s="670"/>
      <c r="G62" s="670"/>
      <c r="H62" s="43"/>
      <c r="I62" s="251"/>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row>
    <row r="63" spans="2:50" s="15" customFormat="1" ht="409.5" customHeight="1" thickBot="1">
      <c r="B63" s="517"/>
      <c r="C63" s="518"/>
      <c r="D63" s="669"/>
      <c r="E63" s="671"/>
      <c r="F63" s="671"/>
      <c r="G63" s="671"/>
      <c r="H63" s="43"/>
      <c r="I63" s="290"/>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row>
    <row r="64" spans="2:50" ht="19.5" customHeight="1" thickBot="1">
      <c r="B64" s="39"/>
      <c r="C64" s="518"/>
      <c r="D64" s="41"/>
      <c r="E64" s="41" t="s">
        <v>316</v>
      </c>
      <c r="F64" s="255"/>
      <c r="G64" s="256"/>
      <c r="H64" s="40"/>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row>
    <row r="65" spans="2:50" ht="54" customHeight="1">
      <c r="B65" s="39"/>
      <c r="C65" s="518"/>
      <c r="D65" s="41"/>
      <c r="E65" s="25" t="s">
        <v>317</v>
      </c>
      <c r="F65" s="618" t="s">
        <v>318</v>
      </c>
      <c r="G65" s="672"/>
      <c r="H65" s="619"/>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row>
    <row r="66" spans="2:50" ht="45" customHeight="1">
      <c r="B66" s="39"/>
      <c r="C66" s="518"/>
      <c r="D66" s="41"/>
      <c r="E66" s="26" t="s">
        <v>319</v>
      </c>
      <c r="F66" s="604" t="s">
        <v>320</v>
      </c>
      <c r="G66" s="673"/>
      <c r="H66" s="605"/>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row>
    <row r="67" spans="2:50" ht="48" customHeight="1">
      <c r="B67" s="39"/>
      <c r="C67" s="518"/>
      <c r="D67" s="41"/>
      <c r="E67" s="26" t="s">
        <v>321</v>
      </c>
      <c r="F67" s="604" t="s">
        <v>322</v>
      </c>
      <c r="G67" s="673"/>
      <c r="H67" s="605"/>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row>
    <row r="68" spans="2:42" ht="15.75" thickBot="1">
      <c r="B68" s="47"/>
      <c r="C68" s="48"/>
      <c r="D68" s="41"/>
      <c r="E68" s="26" t="s">
        <v>323</v>
      </c>
      <c r="F68" s="604" t="s">
        <v>324</v>
      </c>
      <c r="G68" s="673"/>
      <c r="H68" s="605"/>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row>
    <row r="69" spans="3:42" ht="39" customHeight="1">
      <c r="C69" s="24"/>
      <c r="D69" s="41"/>
      <c r="E69" s="26" t="s">
        <v>325</v>
      </c>
      <c r="F69" s="604" t="s">
        <v>326</v>
      </c>
      <c r="G69" s="673"/>
      <c r="H69" s="605"/>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row>
    <row r="70" spans="3:42" ht="35.25" customHeight="1" thickBot="1">
      <c r="C70" s="24"/>
      <c r="D70" s="41"/>
      <c r="E70" s="27" t="s">
        <v>327</v>
      </c>
      <c r="F70" s="674" t="s">
        <v>328</v>
      </c>
      <c r="G70" s="675"/>
      <c r="H70" s="676"/>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row>
    <row r="71" spans="3:42" ht="49.5" customHeight="1">
      <c r="C71" s="24"/>
      <c r="D71" s="24"/>
      <c r="E71" s="24"/>
      <c r="F71" s="24"/>
      <c r="H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row>
    <row r="72" spans="3:42" ht="15">
      <c r="C72" s="24"/>
      <c r="D72" s="24"/>
      <c r="E72" s="24"/>
      <c r="F72" s="24"/>
      <c r="H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row>
    <row r="73" spans="3:42" ht="15">
      <c r="C73" s="24"/>
      <c r="D73" s="24"/>
      <c r="E73" s="24"/>
      <c r="F73" s="24"/>
      <c r="H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row>
    <row r="74" spans="3:42" ht="15">
      <c r="C74" s="24"/>
      <c r="D74" s="24"/>
      <c r="E74" s="24"/>
      <c r="F74" s="24"/>
      <c r="H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row>
    <row r="75" spans="1:50" ht="15">
      <c r="A75" s="24"/>
      <c r="C75" s="24"/>
      <c r="D75" s="24"/>
      <c r="E75" s="24"/>
      <c r="F75" s="24"/>
      <c r="H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row>
    <row r="76" spans="1:50" ht="15">
      <c r="A76" s="24"/>
      <c r="B76" s="24"/>
      <c r="C76" s="24"/>
      <c r="D76" s="24"/>
      <c r="E76" s="24"/>
      <c r="F76" s="24"/>
      <c r="H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row>
    <row r="77" spans="1:50" ht="15">
      <c r="A77" s="24"/>
      <c r="B77" s="24"/>
      <c r="C77" s="24"/>
      <c r="D77" s="24"/>
      <c r="E77" s="24"/>
      <c r="F77" s="24"/>
      <c r="H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row>
    <row r="78" spans="1:50" ht="15">
      <c r="A78" s="24"/>
      <c r="B78" s="24"/>
      <c r="C78" s="24"/>
      <c r="D78" s="24"/>
      <c r="E78" s="24"/>
      <c r="F78" s="24"/>
      <c r="H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row>
    <row r="79" spans="1:8" ht="15">
      <c r="A79" s="24"/>
      <c r="B79" s="24"/>
      <c r="C79" s="24"/>
      <c r="D79" s="24"/>
      <c r="E79" s="24"/>
      <c r="F79" s="24"/>
      <c r="H79" s="24"/>
    </row>
    <row r="80" spans="1:8" ht="15">
      <c r="A80" s="24"/>
      <c r="B80" s="24"/>
      <c r="C80" s="24"/>
      <c r="D80" s="24"/>
      <c r="E80" s="24"/>
      <c r="F80" s="24"/>
      <c r="H80" s="24"/>
    </row>
    <row r="81" spans="1:8" ht="15">
      <c r="A81" s="24"/>
      <c r="B81" s="24"/>
      <c r="C81" s="24"/>
      <c r="D81" s="24"/>
      <c r="E81" s="24"/>
      <c r="F81" s="24"/>
      <c r="H81" s="24"/>
    </row>
    <row r="82" spans="1:8" ht="15">
      <c r="A82" s="24"/>
      <c r="B82" s="24"/>
      <c r="C82" s="24"/>
      <c r="D82" s="24"/>
      <c r="E82" s="24"/>
      <c r="F82" s="24"/>
      <c r="H82" s="24"/>
    </row>
    <row r="83" spans="1:8" ht="15">
      <c r="A83" s="24"/>
      <c r="B83" s="24"/>
      <c r="C83" s="24"/>
      <c r="D83" s="24"/>
      <c r="E83" s="24"/>
      <c r="F83" s="24"/>
      <c r="H83" s="24"/>
    </row>
    <row r="84" spans="1:8" ht="15">
      <c r="A84" s="24"/>
      <c r="B84" s="24"/>
      <c r="C84" s="24"/>
      <c r="D84" s="24"/>
      <c r="E84" s="24"/>
      <c r="F84" s="24"/>
      <c r="H84" s="24"/>
    </row>
    <row r="85" spans="1:8" ht="15">
      <c r="A85" s="24"/>
      <c r="B85" s="24"/>
      <c r="C85" s="24"/>
      <c r="D85" s="24"/>
      <c r="E85" s="24"/>
      <c r="F85" s="24"/>
      <c r="H85" s="24"/>
    </row>
    <row r="86" spans="1:8" ht="15">
      <c r="A86" s="24"/>
      <c r="B86" s="24"/>
      <c r="C86" s="24"/>
      <c r="D86" s="24"/>
      <c r="E86" s="24"/>
      <c r="F86" s="24"/>
      <c r="H86" s="24"/>
    </row>
    <row r="87" spans="1:8" ht="15">
      <c r="A87" s="24"/>
      <c r="B87" s="24"/>
      <c r="C87" s="24"/>
      <c r="D87" s="24"/>
      <c r="E87" s="24"/>
      <c r="F87" s="24"/>
      <c r="H87" s="24"/>
    </row>
    <row r="88" spans="1:8" ht="15">
      <c r="A88" s="24"/>
      <c r="B88" s="24"/>
      <c r="C88" s="24"/>
      <c r="D88" s="24"/>
      <c r="E88" s="24"/>
      <c r="F88" s="24"/>
      <c r="H88" s="24"/>
    </row>
    <row r="89" spans="1:8" ht="15">
      <c r="A89" s="24"/>
      <c r="B89" s="24"/>
      <c r="C89" s="24"/>
      <c r="D89" s="24"/>
      <c r="E89" s="24"/>
      <c r="F89" s="24"/>
      <c r="H89" s="24"/>
    </row>
    <row r="90" spans="1:8" ht="15">
      <c r="A90" s="24"/>
      <c r="B90" s="24"/>
      <c r="C90" s="24"/>
      <c r="D90" s="24"/>
      <c r="E90" s="24"/>
      <c r="F90" s="24"/>
      <c r="H90" s="24"/>
    </row>
    <row r="91" spans="1:8" ht="15">
      <c r="A91" s="24"/>
      <c r="B91" s="24"/>
      <c r="C91" s="24"/>
      <c r="D91" s="24"/>
      <c r="E91" s="24"/>
      <c r="F91" s="24"/>
      <c r="H91" s="24"/>
    </row>
    <row r="92" spans="1:8" ht="15">
      <c r="A92" s="24"/>
      <c r="B92" s="24"/>
      <c r="C92" s="24"/>
      <c r="D92" s="24"/>
      <c r="E92" s="24"/>
      <c r="F92" s="24"/>
      <c r="H92" s="24"/>
    </row>
    <row r="93" spans="1:50" s="251" customFormat="1" ht="15">
      <c r="A93" s="24"/>
      <c r="B93" s="24"/>
      <c r="C93" s="24"/>
      <c r="D93" s="24"/>
      <c r="E93" s="24"/>
      <c r="F93" s="24"/>
      <c r="G93" s="250"/>
      <c r="H93" s="24"/>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row>
    <row r="94" spans="1:50" s="251" customFormat="1" ht="15">
      <c r="A94" s="24"/>
      <c r="B94" s="24"/>
      <c r="C94" s="24"/>
      <c r="D94" s="24"/>
      <c r="E94" s="24"/>
      <c r="F94" s="24"/>
      <c r="G94" s="250"/>
      <c r="H94" s="24"/>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row>
    <row r="95" spans="1:50" s="251" customFormat="1" ht="15">
      <c r="A95" s="24"/>
      <c r="B95" s="24"/>
      <c r="C95" s="24"/>
      <c r="D95" s="24"/>
      <c r="E95" s="24"/>
      <c r="F95" s="24"/>
      <c r="G95" s="250"/>
      <c r="H95" s="24"/>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row>
    <row r="96" spans="1:50" s="251" customFormat="1" ht="15">
      <c r="A96" s="24"/>
      <c r="B96" s="24"/>
      <c r="C96" s="24"/>
      <c r="D96" s="24"/>
      <c r="E96" s="24"/>
      <c r="F96" s="24"/>
      <c r="G96" s="250"/>
      <c r="H96" s="24"/>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spans="1:50" s="251" customFormat="1" ht="15">
      <c r="A97" s="24"/>
      <c r="B97" s="24"/>
      <c r="C97" s="24"/>
      <c r="D97" s="24"/>
      <c r="E97" s="24"/>
      <c r="F97" s="24"/>
      <c r="G97" s="250"/>
      <c r="H97" s="24"/>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row>
    <row r="98" spans="1:50" s="251" customFormat="1" ht="15">
      <c r="A98" s="24"/>
      <c r="B98" s="24"/>
      <c r="C98" s="24"/>
      <c r="D98" s="24"/>
      <c r="E98" s="24"/>
      <c r="F98" s="24"/>
      <c r="G98" s="250"/>
      <c r="H98" s="24"/>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spans="1:50" s="251" customFormat="1" ht="15">
      <c r="A99" s="24"/>
      <c r="B99" s="24"/>
      <c r="C99" s="24"/>
      <c r="D99" s="24"/>
      <c r="E99" s="24"/>
      <c r="F99" s="24"/>
      <c r="G99" s="250"/>
      <c r="H99" s="24"/>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row>
    <row r="100" spans="1:50" s="251" customFormat="1" ht="15">
      <c r="A100" s="24"/>
      <c r="B100" s="24"/>
      <c r="C100" s="24"/>
      <c r="D100" s="24"/>
      <c r="E100" s="24"/>
      <c r="F100" s="24"/>
      <c r="G100" s="250"/>
      <c r="H100" s="24"/>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row>
    <row r="101" spans="1:50" s="251" customFormat="1" ht="15">
      <c r="A101" s="24"/>
      <c r="B101" s="24"/>
      <c r="C101" s="24"/>
      <c r="D101" s="24"/>
      <c r="E101" s="24"/>
      <c r="F101" s="24"/>
      <c r="G101" s="250"/>
      <c r="H101" s="24"/>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row>
    <row r="102" spans="1:50" s="251" customFormat="1" ht="15">
      <c r="A102" s="24"/>
      <c r="B102" s="24"/>
      <c r="C102" s="24"/>
      <c r="D102" s="24"/>
      <c r="E102" s="24"/>
      <c r="F102" s="24"/>
      <c r="G102" s="250"/>
      <c r="H102" s="24"/>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spans="1:50" s="251" customFormat="1" ht="15">
      <c r="A103" s="24"/>
      <c r="B103" s="24"/>
      <c r="C103" s="24"/>
      <c r="D103" s="24"/>
      <c r="E103" s="24"/>
      <c r="F103" s="24"/>
      <c r="G103" s="250"/>
      <c r="H103" s="24"/>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row>
    <row r="104" spans="1:50" s="251" customFormat="1" ht="15">
      <c r="A104" s="24"/>
      <c r="B104" s="24"/>
      <c r="C104" s="24"/>
      <c r="D104" s="24"/>
      <c r="E104" s="24"/>
      <c r="F104" s="24"/>
      <c r="G104" s="250"/>
      <c r="H104" s="24"/>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spans="1:50" s="251" customFormat="1" ht="15">
      <c r="A105" s="24"/>
      <c r="B105" s="24"/>
      <c r="C105" s="24"/>
      <c r="D105" s="24"/>
      <c r="E105" s="24"/>
      <c r="F105" s="24"/>
      <c r="G105" s="250"/>
      <c r="H105" s="24"/>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row>
    <row r="106" spans="1:50" s="251" customFormat="1" ht="15">
      <c r="A106" s="24"/>
      <c r="B106" s="24"/>
      <c r="C106" s="24"/>
      <c r="D106" s="24"/>
      <c r="E106" s="24"/>
      <c r="F106" s="24"/>
      <c r="G106" s="250"/>
      <c r="H106" s="24"/>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row r="107" spans="1:50" s="251" customFormat="1" ht="15">
      <c r="A107" s="24"/>
      <c r="B107" s="24"/>
      <c r="C107" s="24"/>
      <c r="D107" s="24"/>
      <c r="E107" s="24"/>
      <c r="F107" s="24"/>
      <c r="G107" s="250"/>
      <c r="H107" s="24"/>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row>
    <row r="108" spans="1:50" s="251" customFormat="1" ht="15">
      <c r="A108" s="24"/>
      <c r="B108" s="24"/>
      <c r="C108" s="24"/>
      <c r="D108" s="24"/>
      <c r="E108" s="24"/>
      <c r="F108" s="24"/>
      <c r="G108" s="250"/>
      <c r="H108" s="24"/>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spans="1:50" s="251" customFormat="1" ht="15">
      <c r="A109" s="24"/>
      <c r="B109" s="24"/>
      <c r="C109" s="24"/>
      <c r="D109" s="24"/>
      <c r="E109" s="24"/>
      <c r="F109" s="24"/>
      <c r="G109" s="250"/>
      <c r="H109" s="24"/>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row>
    <row r="110" spans="1:50" s="251" customFormat="1" ht="15">
      <c r="A110" s="24"/>
      <c r="B110" s="24"/>
      <c r="C110" s="24"/>
      <c r="D110" s="24"/>
      <c r="E110" s="24"/>
      <c r="F110" s="24"/>
      <c r="G110" s="250"/>
      <c r="H110" s="24"/>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row>
    <row r="111" spans="1:50" s="251" customFormat="1" ht="15">
      <c r="A111" s="24"/>
      <c r="B111" s="24"/>
      <c r="C111" s="24"/>
      <c r="D111" s="24"/>
      <c r="E111" s="24"/>
      <c r="F111" s="24"/>
      <c r="G111" s="250"/>
      <c r="H111" s="24"/>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row>
    <row r="112" spans="1:50" s="251" customFormat="1" ht="15">
      <c r="A112" s="24"/>
      <c r="B112" s="24"/>
      <c r="C112" s="24"/>
      <c r="D112" s="24"/>
      <c r="E112" s="24"/>
      <c r="F112" s="24"/>
      <c r="G112" s="250"/>
      <c r="H112" s="24"/>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row>
    <row r="113" spans="1:50" s="251" customFormat="1" ht="15">
      <c r="A113" s="24"/>
      <c r="B113" s="24"/>
      <c r="C113" s="24"/>
      <c r="D113" s="24"/>
      <c r="E113" s="24"/>
      <c r="F113" s="24"/>
      <c r="G113" s="250"/>
      <c r="H113" s="24"/>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row>
    <row r="114" spans="1:50" s="251" customFormat="1" ht="15">
      <c r="A114" s="24"/>
      <c r="B114" s="24"/>
      <c r="C114" s="15"/>
      <c r="D114" s="24"/>
      <c r="E114" s="24"/>
      <c r="F114" s="24"/>
      <c r="G114" s="250"/>
      <c r="H114" s="24"/>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row>
    <row r="115" spans="1:50" s="251" customFormat="1" ht="15">
      <c r="A115" s="24"/>
      <c r="B115" s="24"/>
      <c r="C115" s="15"/>
      <c r="D115" s="24"/>
      <c r="E115" s="24"/>
      <c r="F115" s="24"/>
      <c r="G115" s="250"/>
      <c r="H115" s="24"/>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spans="1:50" s="251" customFormat="1" ht="15">
      <c r="A116" s="24"/>
      <c r="B116" s="24"/>
      <c r="C116" s="15"/>
      <c r="D116" s="24"/>
      <c r="E116" s="24"/>
      <c r="F116" s="24"/>
      <c r="G116" s="250"/>
      <c r="H116" s="24"/>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row>
    <row r="117" spans="1:50" s="251" customFormat="1" ht="15">
      <c r="A117" s="24"/>
      <c r="B117" s="24"/>
      <c r="C117" s="15"/>
      <c r="D117" s="24"/>
      <c r="E117" s="24"/>
      <c r="F117" s="24"/>
      <c r="G117" s="250"/>
      <c r="H117" s="24"/>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row>
    <row r="118" spans="1:50" s="251" customFormat="1" ht="15">
      <c r="A118" s="24"/>
      <c r="B118" s="24"/>
      <c r="C118" s="15"/>
      <c r="D118" s="24"/>
      <c r="E118" s="24"/>
      <c r="F118" s="24"/>
      <c r="G118" s="250"/>
      <c r="H118" s="24"/>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spans="1:50" s="251" customFormat="1" ht="15">
      <c r="A119" s="24"/>
      <c r="B119" s="24"/>
      <c r="C119" s="15"/>
      <c r="D119" s="16"/>
      <c r="E119" s="16"/>
      <c r="F119" s="24"/>
      <c r="G119" s="250"/>
      <c r="H119" s="24"/>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spans="1:50" s="251" customFormat="1" ht="15">
      <c r="A120" s="24"/>
      <c r="B120" s="24"/>
      <c r="C120" s="15"/>
      <c r="D120" s="16"/>
      <c r="E120" s="16"/>
      <c r="F120" s="24"/>
      <c r="G120" s="250"/>
      <c r="H120" s="24"/>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row>
    <row r="121" spans="1:50" s="251" customFormat="1" ht="15">
      <c r="A121" s="24"/>
      <c r="B121" s="24"/>
      <c r="C121" s="15"/>
      <c r="D121" s="16"/>
      <c r="E121" s="16"/>
      <c r="F121" s="24"/>
      <c r="G121" s="250"/>
      <c r="H121" s="24"/>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row>
    <row r="122" spans="1:50" s="251" customFormat="1" ht="15">
      <c r="A122" s="24"/>
      <c r="B122" s="24"/>
      <c r="C122" s="15"/>
      <c r="D122" s="16"/>
      <c r="E122" s="16"/>
      <c r="F122" s="24"/>
      <c r="G122" s="250"/>
      <c r="H122" s="24"/>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row>
    <row r="123" spans="1:50" s="251" customFormat="1" ht="15">
      <c r="A123" s="16"/>
      <c r="B123" s="24"/>
      <c r="C123" s="15"/>
      <c r="D123" s="16"/>
      <c r="E123" s="16"/>
      <c r="F123" s="24"/>
      <c r="G123" s="250"/>
      <c r="H123" s="24"/>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row>
    <row r="124" spans="1:50" s="251" customFormat="1" ht="15">
      <c r="A124" s="16"/>
      <c r="B124" s="16"/>
      <c r="C124" s="15"/>
      <c r="D124" s="16"/>
      <c r="E124" s="16"/>
      <c r="F124" s="24"/>
      <c r="G124" s="250"/>
      <c r="H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row>
    <row r="125" spans="1:50" s="250" customFormat="1" ht="15">
      <c r="A125" s="16"/>
      <c r="B125" s="16"/>
      <c r="C125" s="15"/>
      <c r="D125" s="16"/>
      <c r="E125" s="16"/>
      <c r="F125" s="24"/>
      <c r="H125" s="16"/>
      <c r="I125" s="251"/>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row>
    <row r="126" spans="1:50" s="250" customFormat="1" ht="15">
      <c r="A126" s="16"/>
      <c r="B126" s="16"/>
      <c r="C126" s="15"/>
      <c r="D126" s="16"/>
      <c r="E126" s="16"/>
      <c r="F126" s="24"/>
      <c r="H126" s="16"/>
      <c r="I126" s="251"/>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row>
    <row r="127" spans="1:50" s="250" customFormat="1" ht="15">
      <c r="A127" s="16"/>
      <c r="B127" s="16"/>
      <c r="C127" s="15"/>
      <c r="D127" s="16"/>
      <c r="E127" s="16"/>
      <c r="F127" s="24"/>
      <c r="H127" s="16"/>
      <c r="I127" s="251"/>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row>
  </sheetData>
  <sheetProtection/>
  <mergeCells count="31">
    <mergeCell ref="F65:H65"/>
    <mergeCell ref="F66:H66"/>
    <mergeCell ref="F67:H67"/>
    <mergeCell ref="F68:H68"/>
    <mergeCell ref="F69:H69"/>
    <mergeCell ref="F70:H70"/>
    <mergeCell ref="E49:H49"/>
    <mergeCell ref="E50:H50"/>
    <mergeCell ref="E58:F58"/>
    <mergeCell ref="E59:F59"/>
    <mergeCell ref="D61:D63"/>
    <mergeCell ref="E61:G63"/>
    <mergeCell ref="E30:H30"/>
    <mergeCell ref="B32:F32"/>
    <mergeCell ref="D33:G36"/>
    <mergeCell ref="D39:D44"/>
    <mergeCell ref="E39:E44"/>
    <mergeCell ref="F39:F44"/>
    <mergeCell ref="G39:G44"/>
    <mergeCell ref="D15:D21"/>
    <mergeCell ref="G16:G17"/>
    <mergeCell ref="D23:G23"/>
    <mergeCell ref="C27:E27"/>
    <mergeCell ref="E28:G28"/>
    <mergeCell ref="E29:H29"/>
    <mergeCell ref="C3:G3"/>
    <mergeCell ref="C4:G4"/>
    <mergeCell ref="D7:G7"/>
    <mergeCell ref="D8:G8"/>
    <mergeCell ref="G9:G11"/>
    <mergeCell ref="D12:G12"/>
  </mergeCells>
  <hyperlinks>
    <hyperlink ref="E30" r:id="rId1" display="tuya.tserenbataa@undp.org"/>
    <hyperlink ref="E50" r:id="rId2" display="chimeg.junai@undp.org"/>
    <hyperlink ref="E59" r:id="rId3" display="chimeg.junai@undp.org"/>
  </hyperlinks>
  <printOptions/>
  <pageMargins left="0.25" right="0.25" top="0.75" bottom="0.75" header="0.3" footer="0.3"/>
  <pageSetup horizontalDpi="600" verticalDpi="600" orientation="landscape" scale="70" r:id="rId4"/>
</worksheet>
</file>

<file path=xl/worksheets/sheet5.xml><?xml version="1.0" encoding="utf-8"?>
<worksheet xmlns="http://schemas.openxmlformats.org/spreadsheetml/2006/main" xmlns:r="http://schemas.openxmlformats.org/officeDocument/2006/relationships">
  <dimension ref="B2:AR66"/>
  <sheetViews>
    <sheetView zoomScale="81" zoomScaleNormal="81" zoomScalePageLayoutView="0" workbookViewId="0" topLeftCell="A1">
      <selection activeCell="N6" sqref="N6:S6"/>
    </sheetView>
  </sheetViews>
  <sheetFormatPr defaultColWidth="9.140625" defaultRowHeight="15"/>
  <cols>
    <col min="1" max="1" width="1.28515625" style="21" customWidth="1"/>
    <col min="2" max="2" width="2.00390625" style="21" customWidth="1"/>
    <col min="3" max="3" width="19.00390625" style="21" customWidth="1"/>
    <col min="4" max="4" width="15.57421875" style="21" customWidth="1"/>
    <col min="5" max="5" width="1.421875" style="21" hidden="1" customWidth="1"/>
    <col min="6" max="6" width="18.421875" style="21" customWidth="1"/>
    <col min="7" max="7" width="22.7109375" style="21" customWidth="1"/>
    <col min="8" max="8" width="10.8515625" style="21" customWidth="1"/>
    <col min="9" max="9" width="8.8515625" style="21" customWidth="1"/>
    <col min="10" max="10" width="10.57421875" style="21" customWidth="1"/>
    <col min="11" max="11" width="10.8515625" style="21" customWidth="1"/>
    <col min="12" max="12" width="11.421875" style="21" customWidth="1"/>
    <col min="13" max="13" width="16.8515625" style="21" customWidth="1"/>
    <col min="14" max="14" width="11.00390625" style="21" customWidth="1"/>
    <col min="15" max="15" width="11.28125" style="21" customWidth="1"/>
    <col min="16" max="16" width="12.28125" style="21" customWidth="1"/>
    <col min="17" max="17" width="10.7109375" style="21" customWidth="1"/>
    <col min="18" max="18" width="11.57421875" style="21" customWidth="1"/>
    <col min="19" max="19" width="10.8515625" style="21" customWidth="1"/>
    <col min="20" max="20" width="16.8515625" style="292" customWidth="1"/>
    <col min="21" max="21" width="20.00390625" style="292" customWidth="1"/>
    <col min="22" max="22" width="13.57421875" style="292" customWidth="1"/>
    <col min="23" max="23" width="31.421875" style="292" customWidth="1"/>
    <col min="24" max="25" width="10.8515625" style="292" customWidth="1"/>
    <col min="26" max="26" width="16.8515625" style="485" customWidth="1"/>
    <col min="27" max="27" width="20.00390625" style="485" customWidth="1"/>
    <col min="28" max="28" width="13.57421875" style="485" customWidth="1"/>
    <col min="29" max="29" width="31.421875" style="485" customWidth="1"/>
    <col min="30" max="31" width="10.8515625" style="485" customWidth="1"/>
    <col min="32" max="32" width="16.8515625" style="292" customWidth="1"/>
    <col min="33" max="33" width="20.00390625" style="292" customWidth="1"/>
    <col min="34" max="34" width="13.57421875" style="292" customWidth="1"/>
    <col min="35" max="35" width="59.7109375" style="292" customWidth="1"/>
    <col min="36" max="36" width="10.8515625" style="292" customWidth="1"/>
    <col min="37" max="37" width="14.8515625" style="292" customWidth="1"/>
    <col min="38" max="38" width="35.421875" style="21" customWidth="1"/>
    <col min="39" max="16384" width="9.140625" style="21" customWidth="1"/>
  </cols>
  <sheetData>
    <row r="1" ht="6.75" customHeight="1" thickBot="1"/>
    <row r="2" spans="2:38" ht="15.75" thickBot="1">
      <c r="B2" s="293"/>
      <c r="C2" s="294"/>
      <c r="D2" s="295"/>
      <c r="E2" s="295"/>
      <c r="F2" s="295"/>
      <c r="G2" s="295"/>
      <c r="H2" s="295"/>
      <c r="I2" s="295"/>
      <c r="J2" s="295"/>
      <c r="K2" s="295"/>
      <c r="L2" s="295"/>
      <c r="M2" s="295"/>
      <c r="N2" s="295"/>
      <c r="O2" s="295"/>
      <c r="P2" s="295"/>
      <c r="Q2" s="295"/>
      <c r="R2" s="295"/>
      <c r="S2" s="295"/>
      <c r="T2" s="296"/>
      <c r="U2" s="296"/>
      <c r="V2" s="296"/>
      <c r="W2" s="296"/>
      <c r="X2" s="296"/>
      <c r="Y2" s="296"/>
      <c r="Z2" s="486"/>
      <c r="AA2" s="486"/>
      <c r="AB2" s="486"/>
      <c r="AC2" s="486"/>
      <c r="AD2" s="486"/>
      <c r="AE2" s="486"/>
      <c r="AF2" s="296"/>
      <c r="AG2" s="296"/>
      <c r="AH2" s="296"/>
      <c r="AI2" s="296"/>
      <c r="AJ2" s="296"/>
      <c r="AK2" s="296"/>
      <c r="AL2" s="295"/>
    </row>
    <row r="3" spans="2:38" ht="21" customHeight="1" thickBot="1">
      <c r="B3" s="297"/>
      <c r="C3" s="1050" t="s">
        <v>329</v>
      </c>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1"/>
      <c r="AG3" s="1051"/>
      <c r="AH3" s="1051"/>
      <c r="AI3" s="1051"/>
      <c r="AJ3" s="1051"/>
      <c r="AK3" s="1051"/>
      <c r="AL3" s="1052"/>
    </row>
    <row r="4" spans="2:38" ht="15" customHeight="1">
      <c r="B4" s="298"/>
      <c r="C4" s="1053" t="s">
        <v>330</v>
      </c>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row>
    <row r="5" spans="2:38" ht="30.75" customHeight="1" thickBot="1">
      <c r="B5" s="298"/>
      <c r="C5" s="636" t="s">
        <v>331</v>
      </c>
      <c r="D5" s="636"/>
      <c r="E5" s="299"/>
      <c r="F5" s="299"/>
      <c r="G5" s="299"/>
      <c r="H5" s="299"/>
      <c r="I5" s="299"/>
      <c r="J5" s="299"/>
      <c r="K5" s="299"/>
      <c r="L5" s="299"/>
      <c r="M5" s="299"/>
      <c r="N5" s="299"/>
      <c r="O5" s="299"/>
      <c r="P5" s="299"/>
      <c r="Q5" s="299"/>
      <c r="R5" s="299"/>
      <c r="S5" s="299"/>
      <c r="T5" s="299"/>
      <c r="U5" s="299"/>
      <c r="V5" s="299"/>
      <c r="W5" s="299"/>
      <c r="X5" s="299"/>
      <c r="Y5" s="299"/>
      <c r="Z5" s="487"/>
      <c r="AA5" s="487"/>
      <c r="AB5" s="487"/>
      <c r="AC5" s="487"/>
      <c r="AD5" s="487"/>
      <c r="AE5" s="487"/>
      <c r="AF5" s="299"/>
      <c r="AG5" s="299"/>
      <c r="AH5" s="299"/>
      <c r="AI5" s="299"/>
      <c r="AJ5" s="299"/>
      <c r="AK5" s="299"/>
      <c r="AL5" s="300"/>
    </row>
    <row r="6" spans="2:38" ht="36.75" customHeight="1" thickBot="1">
      <c r="B6" s="298"/>
      <c r="C6" s="301" t="s">
        <v>332</v>
      </c>
      <c r="D6" s="1054" t="s">
        <v>333</v>
      </c>
      <c r="E6" s="1055"/>
      <c r="F6" s="1056"/>
      <c r="G6" s="1054" t="s">
        <v>334</v>
      </c>
      <c r="H6" s="1055"/>
      <c r="I6" s="1055"/>
      <c r="J6" s="1055"/>
      <c r="K6" s="1055"/>
      <c r="L6" s="1055"/>
      <c r="M6" s="1056"/>
      <c r="N6" s="1054" t="s">
        <v>335</v>
      </c>
      <c r="O6" s="1055"/>
      <c r="P6" s="1055"/>
      <c r="Q6" s="1055"/>
      <c r="R6" s="1055"/>
      <c r="S6" s="1056"/>
      <c r="T6" s="1054" t="s">
        <v>336</v>
      </c>
      <c r="U6" s="1055"/>
      <c r="V6" s="1055"/>
      <c r="W6" s="1055"/>
      <c r="X6" s="1055"/>
      <c r="Y6" s="1056"/>
      <c r="Z6" s="1057" t="s">
        <v>337</v>
      </c>
      <c r="AA6" s="1058"/>
      <c r="AB6" s="1058"/>
      <c r="AC6" s="1058"/>
      <c r="AD6" s="1058"/>
      <c r="AE6" s="1059"/>
      <c r="AF6" s="1060" t="s">
        <v>1060</v>
      </c>
      <c r="AG6" s="1061"/>
      <c r="AH6" s="1061"/>
      <c r="AI6" s="1061"/>
      <c r="AJ6" s="1061"/>
      <c r="AK6" s="1062"/>
      <c r="AL6" s="302" t="s">
        <v>338</v>
      </c>
    </row>
    <row r="7" spans="2:39" ht="90" customHeight="1">
      <c r="B7" s="298"/>
      <c r="C7" s="1047" t="s">
        <v>339</v>
      </c>
      <c r="D7" s="770" t="s">
        <v>340</v>
      </c>
      <c r="E7" s="771"/>
      <c r="F7" s="771"/>
      <c r="G7" s="303"/>
      <c r="H7" s="1023" t="s">
        <v>341</v>
      </c>
      <c r="I7" s="1023"/>
      <c r="J7" s="1023" t="s">
        <v>342</v>
      </c>
      <c r="K7" s="1023"/>
      <c r="L7" s="1023" t="s">
        <v>343</v>
      </c>
      <c r="M7" s="1046"/>
      <c r="N7" s="1022" t="s">
        <v>341</v>
      </c>
      <c r="O7" s="1023"/>
      <c r="P7" s="1023" t="s">
        <v>342</v>
      </c>
      <c r="Q7" s="1023"/>
      <c r="R7" s="1023" t="s">
        <v>343</v>
      </c>
      <c r="S7" s="1046"/>
      <c r="T7" s="1022" t="s">
        <v>341</v>
      </c>
      <c r="U7" s="1023"/>
      <c r="V7" s="1023" t="s">
        <v>342</v>
      </c>
      <c r="W7" s="1023"/>
      <c r="X7" s="1023" t="s">
        <v>344</v>
      </c>
      <c r="Y7" s="1046"/>
      <c r="Z7" s="1024" t="s">
        <v>341</v>
      </c>
      <c r="AA7" s="1025"/>
      <c r="AB7" s="1025" t="s">
        <v>342</v>
      </c>
      <c r="AC7" s="1025"/>
      <c r="AD7" s="1025" t="s">
        <v>344</v>
      </c>
      <c r="AE7" s="1045"/>
      <c r="AF7" s="1063" t="s">
        <v>341</v>
      </c>
      <c r="AG7" s="1064"/>
      <c r="AH7" s="1064" t="s">
        <v>342</v>
      </c>
      <c r="AI7" s="1064"/>
      <c r="AJ7" s="1064" t="s">
        <v>344</v>
      </c>
      <c r="AK7" s="1065"/>
      <c r="AL7" s="772" t="s">
        <v>345</v>
      </c>
      <c r="AM7" s="304"/>
    </row>
    <row r="8" spans="2:39" ht="18.75" customHeight="1">
      <c r="B8" s="298"/>
      <c r="C8" s="1048"/>
      <c r="D8" s="773"/>
      <c r="E8" s="774"/>
      <c r="F8" s="774"/>
      <c r="G8" s="456" t="s">
        <v>346</v>
      </c>
      <c r="H8" s="1006" t="s">
        <v>347</v>
      </c>
      <c r="I8" s="1006"/>
      <c r="J8" s="1006">
        <v>2012</v>
      </c>
      <c r="K8" s="1006"/>
      <c r="L8" s="1006">
        <v>2012</v>
      </c>
      <c r="M8" s="1007"/>
      <c r="N8" s="1018">
        <v>2013</v>
      </c>
      <c r="O8" s="1006"/>
      <c r="P8" s="1006">
        <v>2013</v>
      </c>
      <c r="Q8" s="1006"/>
      <c r="R8" s="1006">
        <v>2013</v>
      </c>
      <c r="S8" s="1007"/>
      <c r="T8" s="1018">
        <v>2014</v>
      </c>
      <c r="U8" s="1006"/>
      <c r="V8" s="1006">
        <v>2014</v>
      </c>
      <c r="W8" s="1006"/>
      <c r="X8" s="1006">
        <v>2014</v>
      </c>
      <c r="Y8" s="1007"/>
      <c r="Z8" s="1008">
        <v>2015</v>
      </c>
      <c r="AA8" s="1009"/>
      <c r="AB8" s="1009">
        <v>2015</v>
      </c>
      <c r="AC8" s="1009"/>
      <c r="AD8" s="1009">
        <v>2015</v>
      </c>
      <c r="AE8" s="1010"/>
      <c r="AF8" s="1066">
        <v>2016</v>
      </c>
      <c r="AG8" s="1067"/>
      <c r="AH8" s="1067">
        <v>2016</v>
      </c>
      <c r="AI8" s="1067"/>
      <c r="AJ8" s="1067">
        <v>2016</v>
      </c>
      <c r="AK8" s="1068"/>
      <c r="AL8" s="775"/>
      <c r="AM8" s="304"/>
    </row>
    <row r="9" spans="2:39" ht="48" customHeight="1">
      <c r="B9" s="298"/>
      <c r="C9" s="1048"/>
      <c r="D9" s="773"/>
      <c r="E9" s="774"/>
      <c r="F9" s="774"/>
      <c r="G9" s="305" t="s">
        <v>348</v>
      </c>
      <c r="H9" s="1042">
        <v>0.78</v>
      </c>
      <c r="I9" s="1041"/>
      <c r="J9" s="1042">
        <v>1.58</v>
      </c>
      <c r="K9" s="1041"/>
      <c r="L9" s="1037">
        <v>0</v>
      </c>
      <c r="M9" s="1038"/>
      <c r="N9" s="1040">
        <v>1.37</v>
      </c>
      <c r="O9" s="1041"/>
      <c r="P9" s="1042">
        <v>2.25</v>
      </c>
      <c r="Q9" s="1041"/>
      <c r="R9" s="1037">
        <v>0</v>
      </c>
      <c r="S9" s="1038"/>
      <c r="T9" s="1040">
        <v>1.13</v>
      </c>
      <c r="U9" s="1041"/>
      <c r="V9" s="1040">
        <v>1.98</v>
      </c>
      <c r="W9" s="1041"/>
      <c r="X9" s="1033" t="s">
        <v>349</v>
      </c>
      <c r="Y9" s="1033"/>
      <c r="Z9" s="1042">
        <v>0.87</v>
      </c>
      <c r="AA9" s="1041"/>
      <c r="AB9" s="1043">
        <v>2.3</v>
      </c>
      <c r="AC9" s="1044"/>
      <c r="AD9" s="1034" t="s">
        <v>350</v>
      </c>
      <c r="AE9" s="1035"/>
      <c r="AF9" s="1069">
        <v>1.2</v>
      </c>
      <c r="AG9" s="1069"/>
      <c r="AH9" s="1069">
        <v>2.4</v>
      </c>
      <c r="AI9" s="1069"/>
      <c r="AJ9" s="1067" t="s">
        <v>1120</v>
      </c>
      <c r="AK9" s="1068"/>
      <c r="AL9" s="775"/>
      <c r="AM9" s="304"/>
    </row>
    <row r="10" spans="2:39" ht="63" customHeight="1">
      <c r="B10" s="298"/>
      <c r="C10" s="1048"/>
      <c r="D10" s="773"/>
      <c r="E10" s="774"/>
      <c r="F10" s="774"/>
      <c r="G10" s="306" t="s">
        <v>351</v>
      </c>
      <c r="H10" s="809">
        <v>3.21</v>
      </c>
      <c r="I10" s="1029"/>
      <c r="J10" s="809">
        <v>7.21</v>
      </c>
      <c r="K10" s="1029"/>
      <c r="L10" s="1037">
        <v>0</v>
      </c>
      <c r="M10" s="1038"/>
      <c r="N10" s="993">
        <v>2.62</v>
      </c>
      <c r="O10" s="994"/>
      <c r="P10" s="994">
        <v>3.46</v>
      </c>
      <c r="Q10" s="994"/>
      <c r="R10" s="1037">
        <v>0</v>
      </c>
      <c r="S10" s="1038"/>
      <c r="T10" s="1039">
        <v>1.5</v>
      </c>
      <c r="U10" s="1033"/>
      <c r="V10" s="1033">
        <v>3.3</v>
      </c>
      <c r="W10" s="1033"/>
      <c r="X10" s="1033" t="s">
        <v>352</v>
      </c>
      <c r="Y10" s="1033"/>
      <c r="Z10" s="1033">
        <v>1.5</v>
      </c>
      <c r="AA10" s="1033"/>
      <c r="AB10" s="1033">
        <v>3.86</v>
      </c>
      <c r="AC10" s="1033"/>
      <c r="AD10" s="1034" t="s">
        <v>353</v>
      </c>
      <c r="AE10" s="1035"/>
      <c r="AF10" s="1069">
        <v>1.8</v>
      </c>
      <c r="AG10" s="1069"/>
      <c r="AH10" s="1069">
        <v>3.5</v>
      </c>
      <c r="AI10" s="1069"/>
      <c r="AJ10" s="1067" t="s">
        <v>1121</v>
      </c>
      <c r="AK10" s="1068"/>
      <c r="AL10" s="775"/>
      <c r="AM10" s="304"/>
    </row>
    <row r="11" spans="2:39" ht="45.75" customHeight="1" thickBot="1">
      <c r="B11" s="298"/>
      <c r="C11" s="1048"/>
      <c r="D11" s="773"/>
      <c r="E11" s="774"/>
      <c r="F11" s="774"/>
      <c r="G11" s="449" t="s">
        <v>354</v>
      </c>
      <c r="H11" s="1026">
        <v>2.55</v>
      </c>
      <c r="I11" s="1027"/>
      <c r="J11" s="1026">
        <v>5.15</v>
      </c>
      <c r="K11" s="1027"/>
      <c r="L11" s="1026">
        <v>5.88</v>
      </c>
      <c r="M11" s="1028"/>
      <c r="N11" s="1036">
        <v>2.55</v>
      </c>
      <c r="O11" s="1027"/>
      <c r="P11" s="1026">
        <v>5.15</v>
      </c>
      <c r="Q11" s="1027"/>
      <c r="R11" s="1026">
        <v>5.88</v>
      </c>
      <c r="S11" s="1028"/>
      <c r="T11" s="1036">
        <v>2.55</v>
      </c>
      <c r="U11" s="1027"/>
      <c r="V11" s="1026">
        <v>5.15</v>
      </c>
      <c r="W11" s="1027"/>
      <c r="X11" s="1026" t="s">
        <v>355</v>
      </c>
      <c r="Y11" s="1028"/>
      <c r="Z11" s="809">
        <v>2.51</v>
      </c>
      <c r="AA11" s="1029"/>
      <c r="AB11" s="809">
        <v>5.05</v>
      </c>
      <c r="AC11" s="1029"/>
      <c r="AD11" s="1030" t="s">
        <v>356</v>
      </c>
      <c r="AE11" s="1031"/>
      <c r="AF11" s="1070">
        <v>2.53</v>
      </c>
      <c r="AG11" s="1071"/>
      <c r="AH11" s="1070">
        <v>5.11</v>
      </c>
      <c r="AI11" s="1071"/>
      <c r="AJ11" s="1067" t="s">
        <v>1122</v>
      </c>
      <c r="AK11" s="1068"/>
      <c r="AL11" s="778"/>
      <c r="AM11" s="304"/>
    </row>
    <row r="12" spans="2:39" ht="15" customHeight="1">
      <c r="B12" s="61"/>
      <c r="C12" s="1049"/>
      <c r="D12" s="783" t="s">
        <v>357</v>
      </c>
      <c r="E12" s="737"/>
      <c r="F12" s="737"/>
      <c r="G12" s="307" t="s">
        <v>358</v>
      </c>
      <c r="H12" s="1019" t="s">
        <v>359</v>
      </c>
      <c r="I12" s="1020"/>
      <c r="J12" s="1019" t="s">
        <v>360</v>
      </c>
      <c r="K12" s="1020"/>
      <c r="L12" s="1019" t="s">
        <v>361</v>
      </c>
      <c r="M12" s="1021"/>
      <c r="N12" s="1032" t="s">
        <v>359</v>
      </c>
      <c r="O12" s="1020"/>
      <c r="P12" s="1019" t="s">
        <v>360</v>
      </c>
      <c r="Q12" s="1020"/>
      <c r="R12" s="1019" t="s">
        <v>361</v>
      </c>
      <c r="S12" s="1021"/>
      <c r="T12" s="1022" t="s">
        <v>359</v>
      </c>
      <c r="U12" s="1023"/>
      <c r="V12" s="1019" t="s">
        <v>360</v>
      </c>
      <c r="W12" s="1020"/>
      <c r="X12" s="1019" t="s">
        <v>361</v>
      </c>
      <c r="Y12" s="1021"/>
      <c r="Z12" s="1024" t="s">
        <v>359</v>
      </c>
      <c r="AA12" s="1025"/>
      <c r="AB12" s="1011" t="s">
        <v>360</v>
      </c>
      <c r="AC12" s="1012"/>
      <c r="AD12" s="1011" t="s">
        <v>361</v>
      </c>
      <c r="AE12" s="1013"/>
      <c r="AF12" s="1063" t="s">
        <v>359</v>
      </c>
      <c r="AG12" s="1064"/>
      <c r="AH12" s="1072" t="s">
        <v>360</v>
      </c>
      <c r="AI12" s="1073"/>
      <c r="AJ12" s="1072" t="s">
        <v>361</v>
      </c>
      <c r="AK12" s="1074"/>
      <c r="AL12" s="1014" t="s">
        <v>362</v>
      </c>
      <c r="AM12" s="304"/>
    </row>
    <row r="13" spans="2:39" ht="15" customHeight="1">
      <c r="B13" s="61"/>
      <c r="C13" s="1049"/>
      <c r="D13" s="784"/>
      <c r="E13" s="785"/>
      <c r="F13" s="785"/>
      <c r="G13" s="308" t="s">
        <v>346</v>
      </c>
      <c r="H13" s="1016" t="s">
        <v>363</v>
      </c>
      <c r="I13" s="1016"/>
      <c r="J13" s="1016" t="s">
        <v>363</v>
      </c>
      <c r="K13" s="1016"/>
      <c r="L13" s="1016" t="s">
        <v>363</v>
      </c>
      <c r="M13" s="1017"/>
      <c r="N13" s="1018" t="s">
        <v>364</v>
      </c>
      <c r="O13" s="1006"/>
      <c r="P13" s="1006" t="s">
        <v>364</v>
      </c>
      <c r="Q13" s="1006"/>
      <c r="R13" s="1006" t="s">
        <v>364</v>
      </c>
      <c r="S13" s="1007"/>
      <c r="T13" s="1018" t="s">
        <v>365</v>
      </c>
      <c r="U13" s="1006"/>
      <c r="V13" s="1006" t="s">
        <v>365</v>
      </c>
      <c r="W13" s="1006"/>
      <c r="X13" s="1006" t="s">
        <v>365</v>
      </c>
      <c r="Y13" s="1007"/>
      <c r="Z13" s="1008" t="s">
        <v>366</v>
      </c>
      <c r="AA13" s="1009"/>
      <c r="AB13" s="1009" t="s">
        <v>366</v>
      </c>
      <c r="AC13" s="1009"/>
      <c r="AD13" s="1009" t="s">
        <v>366</v>
      </c>
      <c r="AE13" s="1010"/>
      <c r="AF13" s="1075" t="s">
        <v>1061</v>
      </c>
      <c r="AG13" s="1076"/>
      <c r="AH13" s="1076" t="s">
        <v>1061</v>
      </c>
      <c r="AI13" s="1076"/>
      <c r="AJ13" s="1076" t="s">
        <v>1061</v>
      </c>
      <c r="AK13" s="1077"/>
      <c r="AL13" s="1015"/>
      <c r="AM13" s="304"/>
    </row>
    <row r="14" spans="2:39" ht="30">
      <c r="B14" s="61"/>
      <c r="C14" s="1049"/>
      <c r="D14" s="784"/>
      <c r="E14" s="785"/>
      <c r="F14" s="785"/>
      <c r="G14" s="309" t="s">
        <v>367</v>
      </c>
      <c r="H14" s="994">
        <v>16</v>
      </c>
      <c r="I14" s="994"/>
      <c r="J14" s="994">
        <v>40</v>
      </c>
      <c r="K14" s="994"/>
      <c r="L14" s="994">
        <v>8.5</v>
      </c>
      <c r="M14" s="995"/>
      <c r="N14" s="993">
        <v>10</v>
      </c>
      <c r="O14" s="994"/>
      <c r="P14" s="994">
        <v>14</v>
      </c>
      <c r="Q14" s="994"/>
      <c r="R14" s="994">
        <v>8.7</v>
      </c>
      <c r="S14" s="995"/>
      <c r="T14" s="993">
        <v>6</v>
      </c>
      <c r="U14" s="994"/>
      <c r="V14" s="994">
        <v>4</v>
      </c>
      <c r="W14" s="994"/>
      <c r="X14" s="994">
        <v>6.4</v>
      </c>
      <c r="Y14" s="995"/>
      <c r="Z14" s="993">
        <v>6</v>
      </c>
      <c r="AA14" s="994"/>
      <c r="AB14" s="994">
        <v>18</v>
      </c>
      <c r="AC14" s="994"/>
      <c r="AD14" s="994">
        <v>3</v>
      </c>
      <c r="AE14" s="995"/>
      <c r="AF14" s="1078">
        <v>10</v>
      </c>
      <c r="AG14" s="1079"/>
      <c r="AH14" s="1079">
        <v>18</v>
      </c>
      <c r="AI14" s="1079"/>
      <c r="AJ14" s="1079">
        <v>3.6</v>
      </c>
      <c r="AK14" s="1080"/>
      <c r="AL14" s="446" t="s">
        <v>368</v>
      </c>
      <c r="AM14" s="304"/>
    </row>
    <row r="15" spans="2:39" ht="45" customHeight="1">
      <c r="B15" s="61"/>
      <c r="C15" s="1049"/>
      <c r="D15" s="773" t="s">
        <v>369</v>
      </c>
      <c r="E15" s="774"/>
      <c r="F15" s="774"/>
      <c r="G15" s="309" t="s">
        <v>370</v>
      </c>
      <c r="H15" s="994">
        <v>1.4</v>
      </c>
      <c r="I15" s="994"/>
      <c r="J15" s="994">
        <v>7</v>
      </c>
      <c r="K15" s="994"/>
      <c r="L15" s="994">
        <v>5.28</v>
      </c>
      <c r="M15" s="995"/>
      <c r="N15" s="993">
        <v>0.6</v>
      </c>
      <c r="O15" s="994"/>
      <c r="P15" s="994">
        <v>0.8</v>
      </c>
      <c r="Q15" s="994"/>
      <c r="R15" s="994">
        <v>15.5</v>
      </c>
      <c r="S15" s="995"/>
      <c r="T15" s="993">
        <v>7.3</v>
      </c>
      <c r="U15" s="994"/>
      <c r="V15" s="994">
        <v>0.5</v>
      </c>
      <c r="W15" s="994"/>
      <c r="X15" s="994">
        <v>10.6</v>
      </c>
      <c r="Y15" s="995"/>
      <c r="Z15" s="993">
        <v>1.3</v>
      </c>
      <c r="AA15" s="994"/>
      <c r="AB15" s="994">
        <v>0.3</v>
      </c>
      <c r="AC15" s="994"/>
      <c r="AD15" s="994">
        <v>6.03</v>
      </c>
      <c r="AE15" s="995"/>
      <c r="AF15" s="1078">
        <v>1.3</v>
      </c>
      <c r="AG15" s="1079"/>
      <c r="AH15" s="1078">
        <v>1.1</v>
      </c>
      <c r="AI15" s="1079"/>
      <c r="AJ15" s="1079">
        <v>6.03</v>
      </c>
      <c r="AK15" s="1080"/>
      <c r="AL15" s="446" t="s">
        <v>371</v>
      </c>
      <c r="AM15" s="304"/>
    </row>
    <row r="16" spans="2:39" ht="30">
      <c r="B16" s="61"/>
      <c r="C16" s="1049"/>
      <c r="E16" s="310"/>
      <c r="F16" s="310"/>
      <c r="G16" s="309" t="s">
        <v>372</v>
      </c>
      <c r="H16" s="994">
        <v>0.42</v>
      </c>
      <c r="I16" s="994"/>
      <c r="J16" s="994">
        <v>0.54</v>
      </c>
      <c r="K16" s="994"/>
      <c r="L16" s="994">
        <v>0.083</v>
      </c>
      <c r="M16" s="995"/>
      <c r="N16" s="993">
        <v>0.22</v>
      </c>
      <c r="O16" s="994"/>
      <c r="P16" s="994">
        <v>0.07</v>
      </c>
      <c r="Q16" s="994"/>
      <c r="R16" s="994">
        <v>0.42</v>
      </c>
      <c r="S16" s="995"/>
      <c r="T16" s="993">
        <v>0.21</v>
      </c>
      <c r="U16" s="994"/>
      <c r="V16" s="994">
        <v>0.09</v>
      </c>
      <c r="W16" s="994"/>
      <c r="X16" s="994">
        <v>0.13</v>
      </c>
      <c r="Y16" s="995"/>
      <c r="Z16" s="993">
        <v>0.08</v>
      </c>
      <c r="AA16" s="994"/>
      <c r="AB16" s="994">
        <v>0.04</v>
      </c>
      <c r="AC16" s="994"/>
      <c r="AD16" s="994">
        <v>0.23</v>
      </c>
      <c r="AE16" s="995"/>
      <c r="AF16" s="1078">
        <v>0.06</v>
      </c>
      <c r="AG16" s="1079"/>
      <c r="AH16" s="1079">
        <v>0.04</v>
      </c>
      <c r="AI16" s="1079"/>
      <c r="AJ16" s="1079">
        <v>0.14</v>
      </c>
      <c r="AK16" s="1080"/>
      <c r="AL16" s="446" t="s">
        <v>373</v>
      </c>
      <c r="AM16" s="304"/>
    </row>
    <row r="17" spans="2:39" ht="30">
      <c r="B17" s="61"/>
      <c r="C17" s="1049"/>
      <c r="D17" s="311"/>
      <c r="E17" s="310"/>
      <c r="F17" s="310"/>
      <c r="G17" s="309" t="s">
        <v>374</v>
      </c>
      <c r="H17" s="994">
        <v>0.34</v>
      </c>
      <c r="I17" s="994"/>
      <c r="J17" s="994">
        <v>0.45</v>
      </c>
      <c r="K17" s="994"/>
      <c r="L17" s="994">
        <v>0.79</v>
      </c>
      <c r="M17" s="995"/>
      <c r="N17" s="993">
        <v>0.008</v>
      </c>
      <c r="O17" s="994"/>
      <c r="P17" s="994">
        <v>0.006</v>
      </c>
      <c r="Q17" s="994"/>
      <c r="R17" s="994">
        <v>0.033</v>
      </c>
      <c r="S17" s="995"/>
      <c r="T17" s="993">
        <v>0.017</v>
      </c>
      <c r="U17" s="994"/>
      <c r="V17" s="994">
        <v>0.067</v>
      </c>
      <c r="W17" s="994"/>
      <c r="X17" s="994">
        <v>0.004</v>
      </c>
      <c r="Y17" s="995"/>
      <c r="Z17" s="993">
        <v>0.004</v>
      </c>
      <c r="AA17" s="994"/>
      <c r="AB17" s="994">
        <v>0.011</v>
      </c>
      <c r="AC17" s="994"/>
      <c r="AD17" s="994">
        <v>0.034</v>
      </c>
      <c r="AE17" s="995"/>
      <c r="AF17" s="1078">
        <v>0.004</v>
      </c>
      <c r="AG17" s="1079"/>
      <c r="AH17" s="1079">
        <v>0.011</v>
      </c>
      <c r="AI17" s="1079"/>
      <c r="AJ17" s="1079">
        <v>0.016</v>
      </c>
      <c r="AK17" s="1080"/>
      <c r="AL17" s="446" t="s">
        <v>375</v>
      </c>
      <c r="AM17" s="304"/>
    </row>
    <row r="18" spans="2:39" ht="53.25" customHeight="1">
      <c r="B18" s="61"/>
      <c r="C18" s="1049"/>
      <c r="D18" s="311"/>
      <c r="E18" s="310"/>
      <c r="F18" s="310"/>
      <c r="G18" s="309" t="s">
        <v>376</v>
      </c>
      <c r="H18" s="994">
        <v>0.23</v>
      </c>
      <c r="I18" s="994"/>
      <c r="J18" s="994">
        <v>0.14</v>
      </c>
      <c r="K18" s="994"/>
      <c r="L18" s="994">
        <v>0</v>
      </c>
      <c r="M18" s="995"/>
      <c r="N18" s="993">
        <v>0.02</v>
      </c>
      <c r="O18" s="994"/>
      <c r="P18" s="994">
        <v>0.06</v>
      </c>
      <c r="Q18" s="994"/>
      <c r="R18" s="994">
        <v>0</v>
      </c>
      <c r="S18" s="995"/>
      <c r="T18" s="993">
        <v>0.07</v>
      </c>
      <c r="U18" s="994"/>
      <c r="V18" s="994">
        <v>0.03</v>
      </c>
      <c r="W18" s="994"/>
      <c r="X18" s="994">
        <v>0.06</v>
      </c>
      <c r="Y18" s="995"/>
      <c r="Z18" s="993">
        <v>0.03</v>
      </c>
      <c r="AA18" s="994"/>
      <c r="AB18" s="994">
        <v>0.07</v>
      </c>
      <c r="AC18" s="994"/>
      <c r="AD18" s="994">
        <v>0.026</v>
      </c>
      <c r="AE18" s="995"/>
      <c r="AF18" s="1078">
        <v>0.02</v>
      </c>
      <c r="AG18" s="1079"/>
      <c r="AH18" s="1079">
        <v>0.018</v>
      </c>
      <c r="AI18" s="1079"/>
      <c r="AJ18" s="1079">
        <v>0.08</v>
      </c>
      <c r="AK18" s="1080"/>
      <c r="AL18" s="446" t="s">
        <v>377</v>
      </c>
      <c r="AM18" s="304"/>
    </row>
    <row r="19" spans="2:39" ht="111" customHeight="1" thickBot="1">
      <c r="B19" s="61"/>
      <c r="C19" s="1049"/>
      <c r="D19" s="311"/>
      <c r="E19" s="310"/>
      <c r="F19" s="310"/>
      <c r="G19" s="1000"/>
      <c r="H19" s="1001"/>
      <c r="I19" s="1001"/>
      <c r="J19" s="1001"/>
      <c r="K19" s="1001"/>
      <c r="L19" s="1001"/>
      <c r="M19" s="1002"/>
      <c r="N19" s="980" t="s">
        <v>378</v>
      </c>
      <c r="O19" s="981"/>
      <c r="P19" s="981"/>
      <c r="Q19" s="981"/>
      <c r="R19" s="981"/>
      <c r="S19" s="982"/>
      <c r="T19" s="980" t="s">
        <v>379</v>
      </c>
      <c r="U19" s="981"/>
      <c r="V19" s="981"/>
      <c r="W19" s="981"/>
      <c r="X19" s="981"/>
      <c r="Y19" s="982"/>
      <c r="Z19" s="1003" t="s">
        <v>380</v>
      </c>
      <c r="AA19" s="1004"/>
      <c r="AB19" s="1004"/>
      <c r="AC19" s="1004"/>
      <c r="AD19" s="1004"/>
      <c r="AE19" s="1005"/>
      <c r="AF19" s="1081" t="s">
        <v>1062</v>
      </c>
      <c r="AG19" s="1082"/>
      <c r="AH19" s="1082"/>
      <c r="AI19" s="1082"/>
      <c r="AJ19" s="1082"/>
      <c r="AK19" s="1083"/>
      <c r="AL19" s="312"/>
      <c r="AM19" s="304"/>
    </row>
    <row r="20" spans="2:39" ht="34.5" customHeight="1">
      <c r="B20" s="61"/>
      <c r="C20" s="1049"/>
      <c r="D20" s="311"/>
      <c r="E20" s="310"/>
      <c r="F20" s="310"/>
      <c r="G20" s="307"/>
      <c r="H20" s="934" t="s">
        <v>381</v>
      </c>
      <c r="I20" s="934"/>
      <c r="J20" s="934"/>
      <c r="K20" s="934" t="s">
        <v>382</v>
      </c>
      <c r="L20" s="934"/>
      <c r="M20" s="935"/>
      <c r="N20" s="996" t="s">
        <v>381</v>
      </c>
      <c r="O20" s="934"/>
      <c r="P20" s="934"/>
      <c r="Q20" s="934" t="s">
        <v>382</v>
      </c>
      <c r="R20" s="934"/>
      <c r="S20" s="935"/>
      <c r="T20" s="997" t="s">
        <v>381</v>
      </c>
      <c r="U20" s="998"/>
      <c r="V20" s="998"/>
      <c r="W20" s="998" t="s">
        <v>382</v>
      </c>
      <c r="X20" s="998"/>
      <c r="Y20" s="999"/>
      <c r="Z20" s="986" t="s">
        <v>381</v>
      </c>
      <c r="AA20" s="987"/>
      <c r="AB20" s="987"/>
      <c r="AC20" s="987" t="s">
        <v>382</v>
      </c>
      <c r="AD20" s="987"/>
      <c r="AE20" s="988"/>
      <c r="AF20" s="1084" t="s">
        <v>381</v>
      </c>
      <c r="AG20" s="1085"/>
      <c r="AH20" s="1085"/>
      <c r="AI20" s="1085" t="s">
        <v>382</v>
      </c>
      <c r="AJ20" s="1085"/>
      <c r="AK20" s="1086"/>
      <c r="AL20" s="312"/>
      <c r="AM20" s="304"/>
    </row>
    <row r="21" spans="2:39" ht="30">
      <c r="B21" s="61"/>
      <c r="C21" s="1049"/>
      <c r="D21" s="311"/>
      <c r="E21" s="310"/>
      <c r="F21" s="310"/>
      <c r="G21" s="313" t="s">
        <v>383</v>
      </c>
      <c r="H21" s="447" t="s">
        <v>384</v>
      </c>
      <c r="I21" s="447" t="s">
        <v>385</v>
      </c>
      <c r="J21" s="447" t="s">
        <v>386</v>
      </c>
      <c r="K21" s="314" t="s">
        <v>387</v>
      </c>
      <c r="L21" s="447" t="s">
        <v>388</v>
      </c>
      <c r="M21" s="464" t="s">
        <v>389</v>
      </c>
      <c r="N21" s="446" t="s">
        <v>384</v>
      </c>
      <c r="O21" s="447" t="s">
        <v>385</v>
      </c>
      <c r="P21" s="447" t="s">
        <v>386</v>
      </c>
      <c r="Q21" s="314" t="s">
        <v>387</v>
      </c>
      <c r="R21" s="447" t="s">
        <v>388</v>
      </c>
      <c r="S21" s="464" t="s">
        <v>389</v>
      </c>
      <c r="T21" s="465" t="s">
        <v>384</v>
      </c>
      <c r="U21" s="466" t="s">
        <v>385</v>
      </c>
      <c r="V21" s="466" t="s">
        <v>386</v>
      </c>
      <c r="W21" s="315" t="s">
        <v>387</v>
      </c>
      <c r="X21" s="466" t="s">
        <v>388</v>
      </c>
      <c r="Y21" s="467" t="s">
        <v>389</v>
      </c>
      <c r="Z21" s="475" t="s">
        <v>384</v>
      </c>
      <c r="AA21" s="473" t="s">
        <v>385</v>
      </c>
      <c r="AB21" s="473" t="s">
        <v>386</v>
      </c>
      <c r="AC21" s="488" t="s">
        <v>387</v>
      </c>
      <c r="AD21" s="473" t="s">
        <v>388</v>
      </c>
      <c r="AE21" s="474" t="s">
        <v>389</v>
      </c>
      <c r="AF21" s="479" t="s">
        <v>384</v>
      </c>
      <c r="AG21" s="480" t="s">
        <v>385</v>
      </c>
      <c r="AH21" s="480" t="s">
        <v>386</v>
      </c>
      <c r="AI21" s="316" t="s">
        <v>387</v>
      </c>
      <c r="AJ21" s="480" t="s">
        <v>388</v>
      </c>
      <c r="AK21" s="481" t="s">
        <v>389</v>
      </c>
      <c r="AL21" s="312"/>
      <c r="AM21" s="304"/>
    </row>
    <row r="22" spans="2:39" ht="15" customHeight="1">
      <c r="B22" s="61"/>
      <c r="C22" s="1049"/>
      <c r="D22" s="784" t="s">
        <v>390</v>
      </c>
      <c r="E22" s="785"/>
      <c r="F22" s="785"/>
      <c r="G22" s="462" t="s">
        <v>346</v>
      </c>
      <c r="H22" s="685">
        <v>2013</v>
      </c>
      <c r="I22" s="685"/>
      <c r="J22" s="685"/>
      <c r="K22" s="314">
        <v>2013</v>
      </c>
      <c r="L22" s="314"/>
      <c r="M22" s="317"/>
      <c r="N22" s="684">
        <v>2013</v>
      </c>
      <c r="O22" s="685"/>
      <c r="P22" s="685"/>
      <c r="Q22" s="685">
        <v>2013</v>
      </c>
      <c r="R22" s="685"/>
      <c r="S22" s="989"/>
      <c r="T22" s="990">
        <v>2014</v>
      </c>
      <c r="U22" s="991"/>
      <c r="V22" s="991"/>
      <c r="W22" s="991">
        <v>2014</v>
      </c>
      <c r="X22" s="991"/>
      <c r="Y22" s="992"/>
      <c r="Z22" s="993">
        <v>2015</v>
      </c>
      <c r="AA22" s="994"/>
      <c r="AB22" s="994"/>
      <c r="AC22" s="994">
        <v>2015</v>
      </c>
      <c r="AD22" s="994"/>
      <c r="AE22" s="995"/>
      <c r="AF22" s="1087">
        <v>2016</v>
      </c>
      <c r="AG22" s="1088"/>
      <c r="AH22" s="1088"/>
      <c r="AI22" s="1088">
        <v>2016</v>
      </c>
      <c r="AJ22" s="1088"/>
      <c r="AK22" s="1089"/>
      <c r="AL22" s="312"/>
      <c r="AM22" s="304"/>
    </row>
    <row r="23" spans="2:39" ht="30.75" customHeight="1">
      <c r="B23" s="61"/>
      <c r="C23" s="1049"/>
      <c r="D23" s="784"/>
      <c r="E23" s="785"/>
      <c r="F23" s="785"/>
      <c r="G23" s="318" t="s">
        <v>391</v>
      </c>
      <c r="H23" s="469" t="s">
        <v>392</v>
      </c>
      <c r="I23" s="469" t="s">
        <v>393</v>
      </c>
      <c r="J23" s="469" t="s">
        <v>394</v>
      </c>
      <c r="K23" s="319" t="s">
        <v>395</v>
      </c>
      <c r="L23" s="469" t="s">
        <v>393</v>
      </c>
      <c r="M23" s="470" t="s">
        <v>396</v>
      </c>
      <c r="N23" s="468" t="s">
        <v>392</v>
      </c>
      <c r="O23" s="469" t="s">
        <v>393</v>
      </c>
      <c r="P23" s="469" t="s">
        <v>394</v>
      </c>
      <c r="Q23" s="319" t="s">
        <v>395</v>
      </c>
      <c r="R23" s="469" t="s">
        <v>393</v>
      </c>
      <c r="S23" s="470" t="s">
        <v>396</v>
      </c>
      <c r="T23" s="320" t="s">
        <v>392</v>
      </c>
      <c r="U23" s="321" t="s">
        <v>393</v>
      </c>
      <c r="V23" s="321" t="s">
        <v>394</v>
      </c>
      <c r="W23" s="322" t="s">
        <v>395</v>
      </c>
      <c r="X23" s="321" t="s">
        <v>393</v>
      </c>
      <c r="Y23" s="323" t="s">
        <v>396</v>
      </c>
      <c r="Z23" s="489" t="s">
        <v>392</v>
      </c>
      <c r="AA23" s="330" t="s">
        <v>393</v>
      </c>
      <c r="AB23" s="330" t="s">
        <v>394</v>
      </c>
      <c r="AC23" s="490" t="s">
        <v>395</v>
      </c>
      <c r="AD23" s="330" t="s">
        <v>393</v>
      </c>
      <c r="AE23" s="491" t="s">
        <v>396</v>
      </c>
      <c r="AF23" s="476" t="s">
        <v>392</v>
      </c>
      <c r="AG23" s="477" t="s">
        <v>393</v>
      </c>
      <c r="AH23" s="477" t="s">
        <v>394</v>
      </c>
      <c r="AI23" s="324" t="s">
        <v>395</v>
      </c>
      <c r="AJ23" s="477" t="s">
        <v>393</v>
      </c>
      <c r="AK23" s="478" t="s">
        <v>396</v>
      </c>
      <c r="AL23" s="312"/>
      <c r="AM23" s="304"/>
    </row>
    <row r="24" spans="2:39" ht="43.5" customHeight="1">
      <c r="B24" s="61"/>
      <c r="C24" s="1049"/>
      <c r="D24" s="784"/>
      <c r="E24" s="785"/>
      <c r="F24" s="785"/>
      <c r="G24" s="318" t="s">
        <v>397</v>
      </c>
      <c r="H24" s="325"/>
      <c r="I24" s="325"/>
      <c r="J24" s="325"/>
      <c r="K24" s="326"/>
      <c r="L24" s="325"/>
      <c r="M24" s="327"/>
      <c r="N24" s="328"/>
      <c r="O24" s="325"/>
      <c r="P24" s="325"/>
      <c r="Q24" s="326"/>
      <c r="R24" s="325"/>
      <c r="S24" s="327"/>
      <c r="T24" s="974" t="s">
        <v>398</v>
      </c>
      <c r="U24" s="975"/>
      <c r="V24" s="976"/>
      <c r="W24" s="974" t="s">
        <v>398</v>
      </c>
      <c r="X24" s="975"/>
      <c r="Y24" s="976"/>
      <c r="Z24" s="492" t="s">
        <v>399</v>
      </c>
      <c r="AA24" s="493" t="s">
        <v>400</v>
      </c>
      <c r="AB24" s="494" t="s">
        <v>400</v>
      </c>
      <c r="AC24" s="492" t="s">
        <v>401</v>
      </c>
      <c r="AD24" s="493" t="s">
        <v>399</v>
      </c>
      <c r="AE24" s="494" t="s">
        <v>402</v>
      </c>
      <c r="AF24" s="526" t="s">
        <v>1100</v>
      </c>
      <c r="AG24" s="527" t="s">
        <v>399</v>
      </c>
      <c r="AH24" s="528" t="s">
        <v>399</v>
      </c>
      <c r="AI24" s="526" t="s">
        <v>400</v>
      </c>
      <c r="AJ24" s="527" t="s">
        <v>399</v>
      </c>
      <c r="AK24" s="528" t="s">
        <v>1101</v>
      </c>
      <c r="AL24" s="312"/>
      <c r="AM24" s="304"/>
    </row>
    <row r="25" spans="2:39" ht="120.75" thickBot="1">
      <c r="B25" s="61"/>
      <c r="C25" s="1049"/>
      <c r="D25" s="784"/>
      <c r="E25" s="785"/>
      <c r="F25" s="785"/>
      <c r="G25" s="318" t="s">
        <v>403</v>
      </c>
      <c r="H25" s="329"/>
      <c r="I25" s="330"/>
      <c r="J25" s="330"/>
      <c r="K25" s="331"/>
      <c r="L25" s="330"/>
      <c r="M25" s="470"/>
      <c r="N25" s="332"/>
      <c r="O25" s="330"/>
      <c r="P25" s="330"/>
      <c r="Q25" s="331"/>
      <c r="R25" s="330"/>
      <c r="S25" s="470"/>
      <c r="T25" s="974" t="s">
        <v>398</v>
      </c>
      <c r="U25" s="975"/>
      <c r="V25" s="976"/>
      <c r="W25" s="974" t="s">
        <v>398</v>
      </c>
      <c r="X25" s="975"/>
      <c r="Y25" s="976"/>
      <c r="Z25" s="495" t="s">
        <v>404</v>
      </c>
      <c r="AA25" s="495" t="s">
        <v>405</v>
      </c>
      <c r="AB25" s="495" t="s">
        <v>406</v>
      </c>
      <c r="AC25" s="495" t="s">
        <v>407</v>
      </c>
      <c r="AD25" s="495" t="s">
        <v>408</v>
      </c>
      <c r="AE25" s="495" t="s">
        <v>409</v>
      </c>
      <c r="AF25" s="508" t="s">
        <v>1102</v>
      </c>
      <c r="AG25" s="508" t="s">
        <v>1103</v>
      </c>
      <c r="AH25" s="508" t="s">
        <v>1104</v>
      </c>
      <c r="AI25" s="509" t="s">
        <v>1105</v>
      </c>
      <c r="AJ25" s="508" t="s">
        <v>1106</v>
      </c>
      <c r="AK25" s="508" t="s">
        <v>409</v>
      </c>
      <c r="AL25" s="312"/>
      <c r="AM25" s="304"/>
    </row>
    <row r="26" spans="2:44" ht="177.75" customHeight="1" thickBot="1">
      <c r="B26" s="61"/>
      <c r="C26" s="1049"/>
      <c r="D26" s="311"/>
      <c r="E26" s="310"/>
      <c r="F26" s="310"/>
      <c r="G26" s="977"/>
      <c r="H26" s="978"/>
      <c r="I26" s="978"/>
      <c r="J26" s="978"/>
      <c r="K26" s="978"/>
      <c r="L26" s="978"/>
      <c r="M26" s="979"/>
      <c r="N26" s="980" t="s">
        <v>410</v>
      </c>
      <c r="O26" s="981"/>
      <c r="P26" s="981"/>
      <c r="Q26" s="981"/>
      <c r="R26" s="981"/>
      <c r="S26" s="982"/>
      <c r="T26" s="983" t="s">
        <v>411</v>
      </c>
      <c r="U26" s="984"/>
      <c r="V26" s="984"/>
      <c r="W26" s="984"/>
      <c r="X26" s="984"/>
      <c r="Y26" s="985"/>
      <c r="Z26" s="958" t="s">
        <v>412</v>
      </c>
      <c r="AA26" s="959"/>
      <c r="AB26" s="959"/>
      <c r="AC26" s="959"/>
      <c r="AD26" s="959"/>
      <c r="AE26" s="960"/>
      <c r="AF26" s="1090" t="s">
        <v>1099</v>
      </c>
      <c r="AG26" s="1091"/>
      <c r="AH26" s="1091"/>
      <c r="AI26" s="1091"/>
      <c r="AJ26" s="1091"/>
      <c r="AK26" s="1092"/>
      <c r="AL26" s="312"/>
      <c r="AM26" s="304"/>
      <c r="AR26" s="333"/>
    </row>
    <row r="27" spans="2:39" ht="280.5" customHeight="1" thickBot="1">
      <c r="B27" s="61"/>
      <c r="C27" s="334" t="s">
        <v>413</v>
      </c>
      <c r="D27" s="961" t="s">
        <v>414</v>
      </c>
      <c r="E27" s="962"/>
      <c r="F27" s="963"/>
      <c r="G27" s="948" t="s">
        <v>415</v>
      </c>
      <c r="H27" s="949"/>
      <c r="I27" s="949"/>
      <c r="J27" s="949"/>
      <c r="K27" s="949"/>
      <c r="L27" s="949"/>
      <c r="M27" s="335" t="s">
        <v>416</v>
      </c>
      <c r="N27" s="964" t="s">
        <v>417</v>
      </c>
      <c r="O27" s="965"/>
      <c r="P27" s="965"/>
      <c r="Q27" s="966"/>
      <c r="R27" s="967" t="s">
        <v>418</v>
      </c>
      <c r="S27" s="950"/>
      <c r="T27" s="929" t="s">
        <v>419</v>
      </c>
      <c r="U27" s="930"/>
      <c r="V27" s="930"/>
      <c r="W27" s="931"/>
      <c r="X27" s="968" t="s">
        <v>420</v>
      </c>
      <c r="Y27" s="892"/>
      <c r="Z27" s="969" t="s">
        <v>421</v>
      </c>
      <c r="AA27" s="970"/>
      <c r="AB27" s="970"/>
      <c r="AC27" s="971"/>
      <c r="AD27" s="972" t="s">
        <v>422</v>
      </c>
      <c r="AE27" s="973"/>
      <c r="AF27" s="1093" t="s">
        <v>1085</v>
      </c>
      <c r="AG27" s="1094"/>
      <c r="AH27" s="1094"/>
      <c r="AI27" s="1095"/>
      <c r="AJ27" s="1096" t="s">
        <v>1063</v>
      </c>
      <c r="AK27" s="1097"/>
      <c r="AL27" s="336" t="s">
        <v>423</v>
      </c>
      <c r="AM27" s="21">
        <v>1.1</v>
      </c>
    </row>
    <row r="28" spans="2:39" ht="241.5" customHeight="1" thickBot="1">
      <c r="B28" s="61"/>
      <c r="C28" s="334"/>
      <c r="D28" s="951" t="s">
        <v>424</v>
      </c>
      <c r="E28" s="952"/>
      <c r="F28" s="956"/>
      <c r="G28" s="949" t="s">
        <v>425</v>
      </c>
      <c r="H28" s="949"/>
      <c r="I28" s="949"/>
      <c r="J28" s="949"/>
      <c r="K28" s="949"/>
      <c r="L28" s="949"/>
      <c r="M28" s="337" t="s">
        <v>426</v>
      </c>
      <c r="N28" s="952" t="s">
        <v>427</v>
      </c>
      <c r="O28" s="952"/>
      <c r="P28" s="952"/>
      <c r="Q28" s="952"/>
      <c r="R28" s="949" t="s">
        <v>428</v>
      </c>
      <c r="S28" s="957"/>
      <c r="T28" s="951" t="s">
        <v>429</v>
      </c>
      <c r="U28" s="952"/>
      <c r="V28" s="952"/>
      <c r="W28" s="952"/>
      <c r="X28" s="956" t="s">
        <v>430</v>
      </c>
      <c r="Y28" s="874"/>
      <c r="Z28" s="942" t="s">
        <v>431</v>
      </c>
      <c r="AA28" s="943"/>
      <c r="AB28" s="943"/>
      <c r="AC28" s="944"/>
      <c r="AD28" s="945" t="s">
        <v>430</v>
      </c>
      <c r="AE28" s="946"/>
      <c r="AF28" s="1098" t="s">
        <v>1088</v>
      </c>
      <c r="AG28" s="1099"/>
      <c r="AH28" s="1099"/>
      <c r="AI28" s="1100"/>
      <c r="AJ28" s="1101" t="s">
        <v>430</v>
      </c>
      <c r="AK28" s="1102"/>
      <c r="AL28" s="336" t="s">
        <v>432</v>
      </c>
      <c r="AM28" s="21">
        <v>1.2</v>
      </c>
    </row>
    <row r="29" spans="2:39" ht="111.75" customHeight="1" thickBot="1">
      <c r="B29" s="61"/>
      <c r="C29" s="334"/>
      <c r="D29" s="947" t="s">
        <v>433</v>
      </c>
      <c r="E29" s="873"/>
      <c r="F29" s="874"/>
      <c r="G29" s="948" t="s">
        <v>434</v>
      </c>
      <c r="H29" s="949"/>
      <c r="I29" s="949"/>
      <c r="J29" s="949"/>
      <c r="K29" s="949"/>
      <c r="L29" s="949"/>
      <c r="M29" s="335" t="s">
        <v>426</v>
      </c>
      <c r="N29" s="948"/>
      <c r="O29" s="949"/>
      <c r="P29" s="949"/>
      <c r="Q29" s="949"/>
      <c r="R29" s="949"/>
      <c r="S29" s="950"/>
      <c r="T29" s="951" t="s">
        <v>435</v>
      </c>
      <c r="U29" s="952"/>
      <c r="V29" s="952"/>
      <c r="W29" s="952"/>
      <c r="X29" s="949" t="s">
        <v>436</v>
      </c>
      <c r="Y29" s="949"/>
      <c r="Z29" s="953" t="s">
        <v>437</v>
      </c>
      <c r="AA29" s="954"/>
      <c r="AB29" s="954"/>
      <c r="AC29" s="954"/>
      <c r="AD29" s="955" t="s">
        <v>436</v>
      </c>
      <c r="AE29" s="955"/>
      <c r="AF29" s="1103" t="s">
        <v>1064</v>
      </c>
      <c r="AG29" s="1104"/>
      <c r="AH29" s="1104"/>
      <c r="AI29" s="1104"/>
      <c r="AJ29" s="1105" t="s">
        <v>436</v>
      </c>
      <c r="AK29" s="1105"/>
      <c r="AL29" s="463" t="s">
        <v>438</v>
      </c>
      <c r="AM29" s="21">
        <v>1.3</v>
      </c>
    </row>
    <row r="30" spans="2:42" ht="50.25" customHeight="1">
      <c r="B30" s="61"/>
      <c r="C30" s="334"/>
      <c r="D30" s="912" t="s">
        <v>439</v>
      </c>
      <c r="E30" s="913"/>
      <c r="F30" s="914"/>
      <c r="G30" s="921" t="s">
        <v>440</v>
      </c>
      <c r="H30" s="922"/>
      <c r="I30" s="922"/>
      <c r="J30" s="922"/>
      <c r="K30" s="922"/>
      <c r="L30" s="922"/>
      <c r="M30" s="338" t="s">
        <v>441</v>
      </c>
      <c r="N30" s="923" t="s">
        <v>442</v>
      </c>
      <c r="O30" s="924"/>
      <c r="P30" s="924"/>
      <c r="Q30" s="925"/>
      <c r="R30" s="932" t="s">
        <v>441</v>
      </c>
      <c r="S30" s="933"/>
      <c r="T30" s="923" t="s">
        <v>443</v>
      </c>
      <c r="U30" s="924"/>
      <c r="V30" s="924"/>
      <c r="W30" s="925"/>
      <c r="X30" s="934" t="s">
        <v>444</v>
      </c>
      <c r="Y30" s="935"/>
      <c r="Z30" s="893" t="s">
        <v>445</v>
      </c>
      <c r="AA30" s="894"/>
      <c r="AB30" s="894"/>
      <c r="AC30" s="895"/>
      <c r="AD30" s="902" t="s">
        <v>446</v>
      </c>
      <c r="AE30" s="903"/>
      <c r="AF30" s="1106" t="s">
        <v>1132</v>
      </c>
      <c r="AG30" s="1107"/>
      <c r="AH30" s="1107"/>
      <c r="AI30" s="1108"/>
      <c r="AJ30" s="1115" t="s">
        <v>1123</v>
      </c>
      <c r="AK30" s="1116"/>
      <c r="AL30" s="339" t="s">
        <v>447</v>
      </c>
      <c r="AM30" s="21">
        <v>1.4</v>
      </c>
      <c r="AO30" s="24"/>
      <c r="AP30" s="24"/>
    </row>
    <row r="31" spans="2:42" ht="50.25" customHeight="1">
      <c r="B31" s="61"/>
      <c r="C31" s="334"/>
      <c r="D31" s="915"/>
      <c r="E31" s="916"/>
      <c r="F31" s="917"/>
      <c r="G31" s="904" t="s">
        <v>448</v>
      </c>
      <c r="H31" s="905"/>
      <c r="I31" s="905"/>
      <c r="J31" s="905"/>
      <c r="K31" s="905"/>
      <c r="L31" s="905"/>
      <c r="M31" s="472" t="s">
        <v>449</v>
      </c>
      <c r="N31" s="926"/>
      <c r="O31" s="927"/>
      <c r="P31" s="927"/>
      <c r="Q31" s="928"/>
      <c r="R31" s="906" t="s">
        <v>449</v>
      </c>
      <c r="S31" s="907"/>
      <c r="T31" s="926"/>
      <c r="U31" s="927"/>
      <c r="V31" s="927"/>
      <c r="W31" s="928"/>
      <c r="X31" s="908" t="s">
        <v>450</v>
      </c>
      <c r="Y31" s="909"/>
      <c r="Z31" s="896"/>
      <c r="AA31" s="897"/>
      <c r="AB31" s="897"/>
      <c r="AC31" s="898"/>
      <c r="AD31" s="910" t="s">
        <v>446</v>
      </c>
      <c r="AE31" s="911"/>
      <c r="AF31" s="1109"/>
      <c r="AG31" s="1110"/>
      <c r="AH31" s="1110"/>
      <c r="AI31" s="1111"/>
      <c r="AJ31" s="1117" t="s">
        <v>1123</v>
      </c>
      <c r="AK31" s="1118"/>
      <c r="AL31" s="340" t="s">
        <v>451</v>
      </c>
      <c r="AO31" s="24"/>
      <c r="AP31" s="24"/>
    </row>
    <row r="32" spans="2:42" ht="50.25" customHeight="1">
      <c r="B32" s="61"/>
      <c r="C32" s="334"/>
      <c r="D32" s="915"/>
      <c r="E32" s="916"/>
      <c r="F32" s="917"/>
      <c r="G32" s="904" t="s">
        <v>452</v>
      </c>
      <c r="H32" s="905"/>
      <c r="I32" s="905"/>
      <c r="J32" s="905"/>
      <c r="K32" s="905"/>
      <c r="L32" s="905"/>
      <c r="M32" s="472" t="s">
        <v>453</v>
      </c>
      <c r="N32" s="926"/>
      <c r="O32" s="927"/>
      <c r="P32" s="927"/>
      <c r="Q32" s="928"/>
      <c r="R32" s="906" t="s">
        <v>453</v>
      </c>
      <c r="S32" s="907"/>
      <c r="T32" s="926"/>
      <c r="U32" s="927"/>
      <c r="V32" s="927"/>
      <c r="W32" s="928"/>
      <c r="X32" s="908" t="s">
        <v>454</v>
      </c>
      <c r="Y32" s="909"/>
      <c r="Z32" s="896"/>
      <c r="AA32" s="897"/>
      <c r="AB32" s="897"/>
      <c r="AC32" s="898"/>
      <c r="AD32" s="910" t="s">
        <v>446</v>
      </c>
      <c r="AE32" s="911"/>
      <c r="AF32" s="1109"/>
      <c r="AG32" s="1110"/>
      <c r="AH32" s="1110"/>
      <c r="AI32" s="1111"/>
      <c r="AJ32" s="1117" t="s">
        <v>1123</v>
      </c>
      <c r="AK32" s="1118"/>
      <c r="AL32" s="340" t="s">
        <v>455</v>
      </c>
      <c r="AO32" s="24"/>
      <c r="AP32" s="24"/>
    </row>
    <row r="33" spans="2:42" ht="50.25" customHeight="1" thickBot="1">
      <c r="B33" s="61"/>
      <c r="C33" s="334"/>
      <c r="D33" s="918"/>
      <c r="E33" s="919"/>
      <c r="F33" s="920"/>
      <c r="G33" s="936" t="s">
        <v>456</v>
      </c>
      <c r="H33" s="937"/>
      <c r="I33" s="937"/>
      <c r="J33" s="937"/>
      <c r="K33" s="937"/>
      <c r="L33" s="937"/>
      <c r="M33" s="341" t="s">
        <v>457</v>
      </c>
      <c r="N33" s="929"/>
      <c r="O33" s="930"/>
      <c r="P33" s="930"/>
      <c r="Q33" s="931"/>
      <c r="R33" s="938" t="s">
        <v>457</v>
      </c>
      <c r="S33" s="939"/>
      <c r="T33" s="929"/>
      <c r="U33" s="930"/>
      <c r="V33" s="930"/>
      <c r="W33" s="931"/>
      <c r="X33" s="940" t="s">
        <v>458</v>
      </c>
      <c r="Y33" s="941"/>
      <c r="Z33" s="899"/>
      <c r="AA33" s="900"/>
      <c r="AB33" s="900"/>
      <c r="AC33" s="901"/>
      <c r="AD33" s="885" t="s">
        <v>446</v>
      </c>
      <c r="AE33" s="886"/>
      <c r="AF33" s="1112"/>
      <c r="AG33" s="1113"/>
      <c r="AH33" s="1113"/>
      <c r="AI33" s="1114"/>
      <c r="AJ33" s="1119" t="s">
        <v>1124</v>
      </c>
      <c r="AK33" s="1120"/>
      <c r="AL33" s="342" t="s">
        <v>459</v>
      </c>
      <c r="AO33" s="24"/>
      <c r="AP33" s="24"/>
    </row>
    <row r="34" spans="2:39" ht="86.25" customHeight="1">
      <c r="B34" s="61"/>
      <c r="C34" s="334"/>
      <c r="D34" s="887" t="s">
        <v>460</v>
      </c>
      <c r="E34" s="888"/>
      <c r="F34" s="889"/>
      <c r="G34" s="695" t="s">
        <v>461</v>
      </c>
      <c r="H34" s="696"/>
      <c r="I34" s="696"/>
      <c r="J34" s="696"/>
      <c r="K34" s="696"/>
      <c r="L34" s="696"/>
      <c r="M34" s="699" t="s">
        <v>416</v>
      </c>
      <c r="N34" s="783" t="s">
        <v>462</v>
      </c>
      <c r="O34" s="737"/>
      <c r="P34" s="737"/>
      <c r="Q34" s="738"/>
      <c r="R34" s="696" t="s">
        <v>463</v>
      </c>
      <c r="S34" s="699"/>
      <c r="T34" s="783" t="s">
        <v>464</v>
      </c>
      <c r="U34" s="737"/>
      <c r="V34" s="737"/>
      <c r="W34" s="738"/>
      <c r="X34" s="696" t="s">
        <v>463</v>
      </c>
      <c r="Y34" s="699"/>
      <c r="Z34" s="742" t="s">
        <v>465</v>
      </c>
      <c r="AA34" s="743"/>
      <c r="AB34" s="743"/>
      <c r="AC34" s="744"/>
      <c r="AD34" s="832" t="s">
        <v>463</v>
      </c>
      <c r="AE34" s="833"/>
      <c r="AF34" s="1121" t="s">
        <v>1073</v>
      </c>
      <c r="AG34" s="1122"/>
      <c r="AH34" s="1122"/>
      <c r="AI34" s="1123"/>
      <c r="AJ34" s="1127" t="s">
        <v>463</v>
      </c>
      <c r="AK34" s="1128"/>
      <c r="AL34" s="877">
        <v>17</v>
      </c>
      <c r="AM34" s="21">
        <v>2.1</v>
      </c>
    </row>
    <row r="35" spans="2:38" ht="116.25" customHeight="1" thickBot="1">
      <c r="B35" s="61"/>
      <c r="C35" s="334"/>
      <c r="D35" s="890"/>
      <c r="E35" s="891"/>
      <c r="F35" s="892"/>
      <c r="G35" s="703"/>
      <c r="H35" s="704"/>
      <c r="I35" s="704"/>
      <c r="J35" s="704"/>
      <c r="K35" s="704"/>
      <c r="L35" s="704"/>
      <c r="M35" s="712"/>
      <c r="N35" s="787"/>
      <c r="O35" s="739"/>
      <c r="P35" s="739"/>
      <c r="Q35" s="740"/>
      <c r="R35" s="704"/>
      <c r="S35" s="712"/>
      <c r="T35" s="787"/>
      <c r="U35" s="739"/>
      <c r="V35" s="739"/>
      <c r="W35" s="740"/>
      <c r="X35" s="704"/>
      <c r="Y35" s="712"/>
      <c r="Z35" s="747"/>
      <c r="AA35" s="671"/>
      <c r="AB35" s="671"/>
      <c r="AC35" s="748"/>
      <c r="AD35" s="677"/>
      <c r="AE35" s="678"/>
      <c r="AF35" s="1124"/>
      <c r="AG35" s="1125"/>
      <c r="AH35" s="1125"/>
      <c r="AI35" s="1126"/>
      <c r="AJ35" s="1129"/>
      <c r="AK35" s="1130"/>
      <c r="AL35" s="878"/>
    </row>
    <row r="36" spans="2:39" ht="143.25" customHeight="1" thickBot="1">
      <c r="B36" s="61"/>
      <c r="C36" s="334"/>
      <c r="D36" s="343" t="s">
        <v>466</v>
      </c>
      <c r="E36" s="460"/>
      <c r="F36" s="461" t="s">
        <v>467</v>
      </c>
      <c r="G36" s="695"/>
      <c r="H36" s="696"/>
      <c r="I36" s="696"/>
      <c r="J36" s="696"/>
      <c r="K36" s="696"/>
      <c r="L36" s="696"/>
      <c r="M36" s="344" t="s">
        <v>416</v>
      </c>
      <c r="N36" s="695"/>
      <c r="O36" s="696"/>
      <c r="P36" s="696"/>
      <c r="Q36" s="696"/>
      <c r="R36" s="696" t="s">
        <v>468</v>
      </c>
      <c r="S36" s="699"/>
      <c r="T36" s="781" t="s">
        <v>469</v>
      </c>
      <c r="U36" s="782"/>
      <c r="V36" s="782"/>
      <c r="W36" s="782"/>
      <c r="X36" s="701" t="s">
        <v>470</v>
      </c>
      <c r="Y36" s="702"/>
      <c r="Z36" s="879" t="s">
        <v>471</v>
      </c>
      <c r="AA36" s="880"/>
      <c r="AB36" s="880"/>
      <c r="AC36" s="880"/>
      <c r="AD36" s="682" t="s">
        <v>472</v>
      </c>
      <c r="AE36" s="683"/>
      <c r="AF36" s="881" t="s">
        <v>1065</v>
      </c>
      <c r="AG36" s="882"/>
      <c r="AH36" s="882"/>
      <c r="AI36" s="882"/>
      <c r="AJ36" s="883" t="s">
        <v>1133</v>
      </c>
      <c r="AK36" s="884"/>
      <c r="AL36" s="459">
        <v>5</v>
      </c>
      <c r="AM36" s="21">
        <v>2.2</v>
      </c>
    </row>
    <row r="37" spans="2:39" ht="106.5" customHeight="1" thickBot="1">
      <c r="B37" s="61"/>
      <c r="C37" s="334"/>
      <c r="D37" s="872" t="s">
        <v>473</v>
      </c>
      <c r="E37" s="873"/>
      <c r="F37" s="874"/>
      <c r="G37" s="719"/>
      <c r="H37" s="720"/>
      <c r="I37" s="720"/>
      <c r="J37" s="720"/>
      <c r="K37" s="720"/>
      <c r="L37" s="720"/>
      <c r="M37" s="345" t="s">
        <v>416</v>
      </c>
      <c r="N37" s="719"/>
      <c r="O37" s="720"/>
      <c r="P37" s="720"/>
      <c r="Q37" s="720"/>
      <c r="R37" s="875"/>
      <c r="S37" s="876"/>
      <c r="T37" s="716" t="s">
        <v>474</v>
      </c>
      <c r="U37" s="717"/>
      <c r="V37" s="717"/>
      <c r="W37" s="717"/>
      <c r="X37" s="720"/>
      <c r="Y37" s="723"/>
      <c r="Z37" s="858" t="s">
        <v>297</v>
      </c>
      <c r="AA37" s="859"/>
      <c r="AB37" s="859"/>
      <c r="AC37" s="859"/>
      <c r="AD37" s="682" t="s">
        <v>475</v>
      </c>
      <c r="AE37" s="683"/>
      <c r="AF37" s="1131" t="s">
        <v>1066</v>
      </c>
      <c r="AG37" s="1132"/>
      <c r="AH37" s="1132"/>
      <c r="AI37" s="1132"/>
      <c r="AJ37" s="883" t="s">
        <v>475</v>
      </c>
      <c r="AK37" s="884"/>
      <c r="AL37" s="346" t="s">
        <v>476</v>
      </c>
      <c r="AM37" s="347">
        <v>2.3</v>
      </c>
    </row>
    <row r="38" spans="2:39" ht="103.5" customHeight="1">
      <c r="B38" s="61"/>
      <c r="C38" s="334"/>
      <c r="D38" s="779" t="s">
        <v>477</v>
      </c>
      <c r="E38" s="751"/>
      <c r="F38" s="752" t="s">
        <v>478</v>
      </c>
      <c r="G38" s="860" t="s">
        <v>479</v>
      </c>
      <c r="H38" s="861"/>
      <c r="I38" s="861"/>
      <c r="J38" s="861"/>
      <c r="K38" s="861"/>
      <c r="L38" s="862"/>
      <c r="M38" s="863">
        <v>0</v>
      </c>
      <c r="N38" s="770" t="s">
        <v>480</v>
      </c>
      <c r="O38" s="771"/>
      <c r="P38" s="771"/>
      <c r="Q38" s="788"/>
      <c r="R38" s="760">
        <v>0</v>
      </c>
      <c r="S38" s="761"/>
      <c r="T38" s="783" t="s">
        <v>481</v>
      </c>
      <c r="U38" s="737"/>
      <c r="V38" s="737"/>
      <c r="W38" s="738"/>
      <c r="X38" s="869" t="s">
        <v>482</v>
      </c>
      <c r="Y38" s="772"/>
      <c r="Z38" s="829" t="s">
        <v>483</v>
      </c>
      <c r="AA38" s="830"/>
      <c r="AB38" s="830"/>
      <c r="AC38" s="831"/>
      <c r="AD38" s="848" t="s">
        <v>482</v>
      </c>
      <c r="AE38" s="849"/>
      <c r="AF38" s="1133" t="s">
        <v>1134</v>
      </c>
      <c r="AG38" s="1134"/>
      <c r="AH38" s="1134"/>
      <c r="AI38" s="1135"/>
      <c r="AJ38" s="1139" t="s">
        <v>482</v>
      </c>
      <c r="AK38" s="1140"/>
      <c r="AL38" s="852" t="s">
        <v>484</v>
      </c>
      <c r="AM38" s="21">
        <v>2.4</v>
      </c>
    </row>
    <row r="39" spans="2:38" ht="24.75" customHeight="1">
      <c r="B39" s="61"/>
      <c r="C39" s="334"/>
      <c r="D39" s="780"/>
      <c r="E39" s="757"/>
      <c r="F39" s="758"/>
      <c r="G39" s="845"/>
      <c r="H39" s="846"/>
      <c r="I39" s="846"/>
      <c r="J39" s="846"/>
      <c r="K39" s="846"/>
      <c r="L39" s="847"/>
      <c r="M39" s="857"/>
      <c r="N39" s="864"/>
      <c r="O39" s="865"/>
      <c r="P39" s="865"/>
      <c r="Q39" s="866"/>
      <c r="R39" s="867"/>
      <c r="S39" s="868"/>
      <c r="T39" s="816"/>
      <c r="U39" s="817"/>
      <c r="V39" s="817"/>
      <c r="W39" s="818"/>
      <c r="X39" s="870"/>
      <c r="Y39" s="871"/>
      <c r="Z39" s="804"/>
      <c r="AA39" s="805"/>
      <c r="AB39" s="805"/>
      <c r="AC39" s="806"/>
      <c r="AD39" s="850"/>
      <c r="AE39" s="851"/>
      <c r="AF39" s="1136"/>
      <c r="AG39" s="1137"/>
      <c r="AH39" s="1137"/>
      <c r="AI39" s="1138"/>
      <c r="AJ39" s="1141"/>
      <c r="AK39" s="1142"/>
      <c r="AL39" s="808"/>
    </row>
    <row r="40" spans="2:39" ht="86.25" customHeight="1">
      <c r="B40" s="61"/>
      <c r="C40" s="334"/>
      <c r="D40" s="780"/>
      <c r="E40" s="757"/>
      <c r="F40" s="758" t="s">
        <v>485</v>
      </c>
      <c r="G40" s="853" t="s">
        <v>486</v>
      </c>
      <c r="H40" s="854"/>
      <c r="I40" s="854"/>
      <c r="J40" s="854"/>
      <c r="K40" s="854"/>
      <c r="L40" s="855"/>
      <c r="M40" s="856" t="s">
        <v>416</v>
      </c>
      <c r="N40" s="780" t="s">
        <v>487</v>
      </c>
      <c r="O40" s="757"/>
      <c r="P40" s="757"/>
      <c r="Q40" s="757"/>
      <c r="R40" s="688" t="s">
        <v>488</v>
      </c>
      <c r="S40" s="689"/>
      <c r="T40" s="813" t="s">
        <v>489</v>
      </c>
      <c r="U40" s="814"/>
      <c r="V40" s="814"/>
      <c r="W40" s="815"/>
      <c r="X40" s="757" t="s">
        <v>490</v>
      </c>
      <c r="Y40" s="758"/>
      <c r="Z40" s="839" t="s">
        <v>491</v>
      </c>
      <c r="AA40" s="840"/>
      <c r="AB40" s="840"/>
      <c r="AC40" s="841"/>
      <c r="AD40" s="626" t="s">
        <v>492</v>
      </c>
      <c r="AE40" s="759"/>
      <c r="AF40" s="1143" t="s">
        <v>1098</v>
      </c>
      <c r="AG40" s="1144"/>
      <c r="AH40" s="1144"/>
      <c r="AI40" s="1145"/>
      <c r="AJ40" s="1149" t="s">
        <v>492</v>
      </c>
      <c r="AK40" s="1150"/>
      <c r="AL40" s="458">
        <v>14</v>
      </c>
      <c r="AM40" s="21" t="s">
        <v>1136</v>
      </c>
    </row>
    <row r="41" spans="2:39" ht="93" customHeight="1">
      <c r="B41" s="61"/>
      <c r="C41" s="334"/>
      <c r="D41" s="780"/>
      <c r="E41" s="757"/>
      <c r="F41" s="758"/>
      <c r="G41" s="845" t="s">
        <v>493</v>
      </c>
      <c r="H41" s="846"/>
      <c r="I41" s="846"/>
      <c r="J41" s="846"/>
      <c r="K41" s="846"/>
      <c r="L41" s="847"/>
      <c r="M41" s="857"/>
      <c r="N41" s="780"/>
      <c r="O41" s="757"/>
      <c r="P41" s="757"/>
      <c r="Q41" s="757"/>
      <c r="R41" s="688" t="s">
        <v>494</v>
      </c>
      <c r="S41" s="689"/>
      <c r="T41" s="816"/>
      <c r="U41" s="817"/>
      <c r="V41" s="817"/>
      <c r="W41" s="818"/>
      <c r="X41" s="757" t="s">
        <v>495</v>
      </c>
      <c r="Y41" s="758"/>
      <c r="Z41" s="842"/>
      <c r="AA41" s="843"/>
      <c r="AB41" s="843"/>
      <c r="AC41" s="844"/>
      <c r="AD41" s="626" t="s">
        <v>496</v>
      </c>
      <c r="AE41" s="759"/>
      <c r="AF41" s="1146"/>
      <c r="AG41" s="1147"/>
      <c r="AH41" s="1147"/>
      <c r="AI41" s="1148"/>
      <c r="AJ41" s="1149" t="s">
        <v>1125</v>
      </c>
      <c r="AK41" s="1150"/>
      <c r="AL41" s="458">
        <v>20</v>
      </c>
      <c r="AM41" s="21" t="s">
        <v>1137</v>
      </c>
    </row>
    <row r="42" spans="2:39" ht="304.5" customHeight="1" thickBot="1">
      <c r="B42" s="61"/>
      <c r="C42" s="334"/>
      <c r="D42" s="781"/>
      <c r="E42" s="782"/>
      <c r="F42" s="348" t="s">
        <v>497</v>
      </c>
      <c r="G42" s="703" t="s">
        <v>498</v>
      </c>
      <c r="H42" s="704"/>
      <c r="I42" s="704"/>
      <c r="J42" s="704"/>
      <c r="K42" s="704"/>
      <c r="L42" s="704"/>
      <c r="M42" s="451">
        <v>0</v>
      </c>
      <c r="N42" s="705" t="s">
        <v>499</v>
      </c>
      <c r="O42" s="706"/>
      <c r="P42" s="706"/>
      <c r="Q42" s="706"/>
      <c r="R42" s="704">
        <v>0</v>
      </c>
      <c r="S42" s="712"/>
      <c r="T42" s="798" t="s">
        <v>500</v>
      </c>
      <c r="U42" s="799"/>
      <c r="V42" s="799"/>
      <c r="W42" s="800"/>
      <c r="X42" s="834" t="s">
        <v>501</v>
      </c>
      <c r="Y42" s="835"/>
      <c r="Z42" s="836" t="s">
        <v>502</v>
      </c>
      <c r="AA42" s="837"/>
      <c r="AB42" s="837"/>
      <c r="AC42" s="838"/>
      <c r="AD42" s="821" t="s">
        <v>503</v>
      </c>
      <c r="AE42" s="822"/>
      <c r="AF42" s="1151" t="s">
        <v>1067</v>
      </c>
      <c r="AG42" s="1152"/>
      <c r="AH42" s="1152"/>
      <c r="AI42" s="1153"/>
      <c r="AJ42" s="1154" t="s">
        <v>1128</v>
      </c>
      <c r="AK42" s="1155"/>
      <c r="AL42" s="471" t="s">
        <v>504</v>
      </c>
      <c r="AM42" s="21" t="s">
        <v>1135</v>
      </c>
    </row>
    <row r="43" spans="2:38" ht="74.25" customHeight="1">
      <c r="B43" s="61"/>
      <c r="C43" s="334"/>
      <c r="D43" s="823" t="s">
        <v>505</v>
      </c>
      <c r="E43" s="824"/>
      <c r="F43" s="752" t="s">
        <v>506</v>
      </c>
      <c r="G43" s="695" t="s">
        <v>486</v>
      </c>
      <c r="H43" s="696"/>
      <c r="I43" s="696"/>
      <c r="J43" s="696"/>
      <c r="K43" s="696"/>
      <c r="L43" s="696"/>
      <c r="M43" s="349" t="s">
        <v>416</v>
      </c>
      <c r="N43" s="779" t="s">
        <v>507</v>
      </c>
      <c r="O43" s="751"/>
      <c r="P43" s="751"/>
      <c r="Q43" s="751"/>
      <c r="R43" s="696" t="s">
        <v>508</v>
      </c>
      <c r="S43" s="699"/>
      <c r="T43" s="783" t="s">
        <v>509</v>
      </c>
      <c r="U43" s="737"/>
      <c r="V43" s="737"/>
      <c r="W43" s="738"/>
      <c r="X43" s="696" t="s">
        <v>508</v>
      </c>
      <c r="Y43" s="699"/>
      <c r="Z43" s="829" t="s">
        <v>510</v>
      </c>
      <c r="AA43" s="830"/>
      <c r="AB43" s="830"/>
      <c r="AC43" s="831"/>
      <c r="AD43" s="832" t="s">
        <v>511</v>
      </c>
      <c r="AE43" s="833"/>
      <c r="AF43" s="1133" t="s">
        <v>1087</v>
      </c>
      <c r="AG43" s="1134"/>
      <c r="AH43" s="1134"/>
      <c r="AI43" s="1135"/>
      <c r="AJ43" s="1127" t="s">
        <v>1068</v>
      </c>
      <c r="AK43" s="1128"/>
      <c r="AL43" s="454" t="s">
        <v>512</v>
      </c>
    </row>
    <row r="44" spans="2:38" ht="45" customHeight="1" thickBot="1">
      <c r="B44" s="61"/>
      <c r="C44" s="334"/>
      <c r="D44" s="825"/>
      <c r="E44" s="826"/>
      <c r="F44" s="820"/>
      <c r="G44" s="756" t="s">
        <v>493</v>
      </c>
      <c r="H44" s="688"/>
      <c r="I44" s="688"/>
      <c r="J44" s="688"/>
      <c r="K44" s="688"/>
      <c r="L44" s="688"/>
      <c r="M44" s="350" t="s">
        <v>416</v>
      </c>
      <c r="N44" s="780"/>
      <c r="O44" s="757"/>
      <c r="P44" s="757"/>
      <c r="Q44" s="757"/>
      <c r="R44" s="688" t="s">
        <v>508</v>
      </c>
      <c r="S44" s="689"/>
      <c r="T44" s="816"/>
      <c r="U44" s="817"/>
      <c r="V44" s="817"/>
      <c r="W44" s="818"/>
      <c r="X44" s="688" t="s">
        <v>508</v>
      </c>
      <c r="Y44" s="689"/>
      <c r="Z44" s="804"/>
      <c r="AA44" s="805"/>
      <c r="AB44" s="805"/>
      <c r="AC44" s="806"/>
      <c r="AD44" s="693" t="s">
        <v>513</v>
      </c>
      <c r="AE44" s="694"/>
      <c r="AF44" s="1136"/>
      <c r="AG44" s="1137"/>
      <c r="AH44" s="1137"/>
      <c r="AI44" s="1138"/>
      <c r="AJ44" s="1156" t="s">
        <v>1069</v>
      </c>
      <c r="AK44" s="1157"/>
      <c r="AL44" s="457" t="s">
        <v>514</v>
      </c>
    </row>
    <row r="45" spans="2:39" ht="77.25" customHeight="1">
      <c r="B45" s="61"/>
      <c r="C45" s="334"/>
      <c r="D45" s="825"/>
      <c r="E45" s="826"/>
      <c r="F45" s="752" t="s">
        <v>515</v>
      </c>
      <c r="G45" s="756" t="s">
        <v>486</v>
      </c>
      <c r="H45" s="688"/>
      <c r="I45" s="688"/>
      <c r="J45" s="688"/>
      <c r="K45" s="688"/>
      <c r="L45" s="688"/>
      <c r="M45" s="350" t="s">
        <v>416</v>
      </c>
      <c r="N45" s="780" t="s">
        <v>516</v>
      </c>
      <c r="O45" s="757"/>
      <c r="P45" s="757"/>
      <c r="Q45" s="757"/>
      <c r="R45" s="688">
        <v>0</v>
      </c>
      <c r="S45" s="689"/>
      <c r="T45" s="813" t="s">
        <v>517</v>
      </c>
      <c r="U45" s="814"/>
      <c r="V45" s="814"/>
      <c r="W45" s="815"/>
      <c r="X45" s="807" t="s">
        <v>518</v>
      </c>
      <c r="Y45" s="808"/>
      <c r="Z45" s="801" t="s">
        <v>519</v>
      </c>
      <c r="AA45" s="802"/>
      <c r="AB45" s="802"/>
      <c r="AC45" s="803"/>
      <c r="AD45" s="809" t="s">
        <v>520</v>
      </c>
      <c r="AE45" s="810"/>
      <c r="AF45" s="1158" t="s">
        <v>1072</v>
      </c>
      <c r="AG45" s="1159"/>
      <c r="AH45" s="1159"/>
      <c r="AI45" s="1160"/>
      <c r="AJ45" s="1161" t="s">
        <v>1070</v>
      </c>
      <c r="AK45" s="1162"/>
      <c r="AL45" s="819" t="s">
        <v>521</v>
      </c>
      <c r="AM45" s="347"/>
    </row>
    <row r="46" spans="2:38" ht="92.25" customHeight="1" thickBot="1">
      <c r="B46" s="61"/>
      <c r="C46" s="334"/>
      <c r="D46" s="825"/>
      <c r="E46" s="826"/>
      <c r="F46" s="820"/>
      <c r="G46" s="756" t="s">
        <v>493</v>
      </c>
      <c r="H46" s="688"/>
      <c r="I46" s="688"/>
      <c r="J46" s="688"/>
      <c r="K46" s="688"/>
      <c r="L46" s="688"/>
      <c r="M46" s="350" t="s">
        <v>416</v>
      </c>
      <c r="N46" s="780"/>
      <c r="O46" s="757"/>
      <c r="P46" s="757"/>
      <c r="Q46" s="757"/>
      <c r="R46" s="688">
        <v>0</v>
      </c>
      <c r="S46" s="689"/>
      <c r="T46" s="816"/>
      <c r="U46" s="817"/>
      <c r="V46" s="817"/>
      <c r="W46" s="818"/>
      <c r="X46" s="807" t="s">
        <v>522</v>
      </c>
      <c r="Y46" s="808"/>
      <c r="Z46" s="804"/>
      <c r="AA46" s="805"/>
      <c r="AB46" s="805"/>
      <c r="AC46" s="806"/>
      <c r="AD46" s="809" t="s">
        <v>523</v>
      </c>
      <c r="AE46" s="810"/>
      <c r="AF46" s="1136"/>
      <c r="AG46" s="1137"/>
      <c r="AH46" s="1137"/>
      <c r="AI46" s="1138"/>
      <c r="AJ46" s="1161" t="s">
        <v>1071</v>
      </c>
      <c r="AK46" s="1162"/>
      <c r="AL46" s="819"/>
    </row>
    <row r="47" spans="2:38" ht="91.5" customHeight="1">
      <c r="B47" s="61"/>
      <c r="C47" s="334"/>
      <c r="D47" s="825"/>
      <c r="E47" s="826"/>
      <c r="F47" s="811" t="s">
        <v>524</v>
      </c>
      <c r="G47" s="756" t="s">
        <v>486</v>
      </c>
      <c r="H47" s="688"/>
      <c r="I47" s="688"/>
      <c r="J47" s="688"/>
      <c r="K47" s="688"/>
      <c r="L47" s="688"/>
      <c r="M47" s="350" t="s">
        <v>416</v>
      </c>
      <c r="N47" s="780" t="s">
        <v>525</v>
      </c>
      <c r="O47" s="757"/>
      <c r="P47" s="757"/>
      <c r="Q47" s="757"/>
      <c r="R47" s="688">
        <v>0</v>
      </c>
      <c r="S47" s="689"/>
      <c r="T47" s="813" t="s">
        <v>526</v>
      </c>
      <c r="U47" s="814"/>
      <c r="V47" s="814"/>
      <c r="W47" s="815"/>
      <c r="X47" s="807" t="s">
        <v>527</v>
      </c>
      <c r="Y47" s="808"/>
      <c r="Z47" s="801" t="s">
        <v>528</v>
      </c>
      <c r="AA47" s="802"/>
      <c r="AB47" s="802"/>
      <c r="AC47" s="803"/>
      <c r="AD47" s="809" t="s">
        <v>529</v>
      </c>
      <c r="AE47" s="810"/>
      <c r="AF47" s="1158" t="s">
        <v>1082</v>
      </c>
      <c r="AG47" s="1159"/>
      <c r="AH47" s="1159"/>
      <c r="AI47" s="1160"/>
      <c r="AJ47" s="1161" t="s">
        <v>1127</v>
      </c>
      <c r="AK47" s="1162"/>
      <c r="AL47" s="457" t="s">
        <v>530</v>
      </c>
    </row>
    <row r="48" spans="2:38" ht="91.5" customHeight="1" thickBot="1">
      <c r="B48" s="61"/>
      <c r="C48" s="334"/>
      <c r="D48" s="825"/>
      <c r="E48" s="826"/>
      <c r="F48" s="812"/>
      <c r="G48" s="756" t="s">
        <v>493</v>
      </c>
      <c r="H48" s="688"/>
      <c r="I48" s="688"/>
      <c r="J48" s="688"/>
      <c r="K48" s="688"/>
      <c r="L48" s="688"/>
      <c r="M48" s="350" t="s">
        <v>416</v>
      </c>
      <c r="N48" s="780"/>
      <c r="O48" s="757"/>
      <c r="P48" s="757"/>
      <c r="Q48" s="757"/>
      <c r="R48" s="688">
        <v>0</v>
      </c>
      <c r="S48" s="689"/>
      <c r="T48" s="816"/>
      <c r="U48" s="817"/>
      <c r="V48" s="817"/>
      <c r="W48" s="818"/>
      <c r="X48" s="807" t="s">
        <v>531</v>
      </c>
      <c r="Y48" s="808"/>
      <c r="Z48" s="804"/>
      <c r="AA48" s="805"/>
      <c r="AB48" s="805"/>
      <c r="AC48" s="806"/>
      <c r="AD48" s="809" t="s">
        <v>532</v>
      </c>
      <c r="AE48" s="810"/>
      <c r="AF48" s="1136"/>
      <c r="AG48" s="1137"/>
      <c r="AH48" s="1137"/>
      <c r="AI48" s="1138"/>
      <c r="AJ48" s="1161" t="s">
        <v>1126</v>
      </c>
      <c r="AK48" s="1162"/>
      <c r="AL48" s="457" t="s">
        <v>533</v>
      </c>
    </row>
    <row r="49" spans="2:38" ht="95.25" customHeight="1" thickBot="1">
      <c r="B49" s="61"/>
      <c r="C49" s="351"/>
      <c r="D49" s="827"/>
      <c r="E49" s="828"/>
      <c r="F49" s="452" t="s">
        <v>534</v>
      </c>
      <c r="G49" s="703" t="s">
        <v>535</v>
      </c>
      <c r="H49" s="704"/>
      <c r="I49" s="704"/>
      <c r="J49" s="704"/>
      <c r="K49" s="704"/>
      <c r="L49" s="704"/>
      <c r="M49" s="352" t="s">
        <v>536</v>
      </c>
      <c r="N49" s="798" t="s">
        <v>537</v>
      </c>
      <c r="O49" s="799"/>
      <c r="P49" s="799"/>
      <c r="Q49" s="800"/>
      <c r="R49" s="677" t="s">
        <v>538</v>
      </c>
      <c r="S49" s="678"/>
      <c r="T49" s="798" t="s">
        <v>1074</v>
      </c>
      <c r="U49" s="799"/>
      <c r="V49" s="799"/>
      <c r="W49" s="800"/>
      <c r="X49" s="677" t="s">
        <v>539</v>
      </c>
      <c r="Y49" s="678"/>
      <c r="Z49" s="795" t="s">
        <v>540</v>
      </c>
      <c r="AA49" s="796"/>
      <c r="AB49" s="796"/>
      <c r="AC49" s="797"/>
      <c r="AD49" s="677" t="s">
        <v>541</v>
      </c>
      <c r="AE49" s="678"/>
      <c r="AF49" s="1163" t="s">
        <v>1075</v>
      </c>
      <c r="AG49" s="1164"/>
      <c r="AH49" s="1164"/>
      <c r="AI49" s="1165"/>
      <c r="AJ49" s="1129" t="s">
        <v>1076</v>
      </c>
      <c r="AK49" s="1130"/>
      <c r="AL49" s="455" t="s">
        <v>542</v>
      </c>
    </row>
    <row r="50" spans="2:39" ht="271.5" customHeight="1" thickBot="1">
      <c r="B50" s="61"/>
      <c r="C50" s="351"/>
      <c r="D50" s="749" t="s">
        <v>543</v>
      </c>
      <c r="E50" s="750"/>
      <c r="F50" s="750"/>
      <c r="G50" s="749" t="s">
        <v>544</v>
      </c>
      <c r="H50" s="750"/>
      <c r="I50" s="750"/>
      <c r="J50" s="750"/>
      <c r="K50" s="750"/>
      <c r="L50" s="711"/>
      <c r="M50" s="345" t="s">
        <v>545</v>
      </c>
      <c r="N50" s="719"/>
      <c r="O50" s="720"/>
      <c r="P50" s="720"/>
      <c r="Q50" s="720"/>
      <c r="R50" s="790"/>
      <c r="S50" s="791"/>
      <c r="T50" s="792" t="s">
        <v>546</v>
      </c>
      <c r="U50" s="793"/>
      <c r="V50" s="793"/>
      <c r="W50" s="794"/>
      <c r="X50" s="728" t="s">
        <v>547</v>
      </c>
      <c r="Y50" s="729"/>
      <c r="Z50" s="795" t="s">
        <v>548</v>
      </c>
      <c r="AA50" s="796"/>
      <c r="AB50" s="796"/>
      <c r="AC50" s="797"/>
      <c r="AD50" s="728" t="s">
        <v>549</v>
      </c>
      <c r="AE50" s="729"/>
      <c r="AF50" s="1163" t="s">
        <v>1131</v>
      </c>
      <c r="AG50" s="1164"/>
      <c r="AH50" s="1164"/>
      <c r="AI50" s="1165"/>
      <c r="AJ50" s="1166" t="s">
        <v>549</v>
      </c>
      <c r="AK50" s="1167"/>
      <c r="AL50" s="336" t="s">
        <v>550</v>
      </c>
      <c r="AM50" s="21">
        <v>2.6</v>
      </c>
    </row>
    <row r="51" spans="2:38" ht="41.25" customHeight="1">
      <c r="B51" s="61"/>
      <c r="C51" s="334"/>
      <c r="D51" s="770" t="s">
        <v>551</v>
      </c>
      <c r="E51" s="771"/>
      <c r="F51" s="771"/>
      <c r="G51" s="770" t="s">
        <v>552</v>
      </c>
      <c r="H51" s="771"/>
      <c r="I51" s="771"/>
      <c r="J51" s="771"/>
      <c r="K51" s="771"/>
      <c r="L51" s="788"/>
      <c r="M51" s="699" t="s">
        <v>416</v>
      </c>
      <c r="N51" s="779" t="s">
        <v>553</v>
      </c>
      <c r="O51" s="751"/>
      <c r="P51" s="751"/>
      <c r="Q51" s="751"/>
      <c r="R51" s="760"/>
      <c r="S51" s="761"/>
      <c r="T51" s="700" t="s">
        <v>554</v>
      </c>
      <c r="U51" s="698"/>
      <c r="V51" s="698"/>
      <c r="W51" s="698"/>
      <c r="X51" s="760" t="s">
        <v>555</v>
      </c>
      <c r="Y51" s="761"/>
      <c r="Z51" s="742" t="s">
        <v>556</v>
      </c>
      <c r="AA51" s="743"/>
      <c r="AB51" s="743"/>
      <c r="AC51" s="744"/>
      <c r="AD51" s="764" t="s">
        <v>557</v>
      </c>
      <c r="AE51" s="765"/>
      <c r="AF51" s="1121" t="s">
        <v>1077</v>
      </c>
      <c r="AG51" s="1122"/>
      <c r="AH51" s="1122"/>
      <c r="AI51" s="1123"/>
      <c r="AJ51" s="1168" t="s">
        <v>1129</v>
      </c>
      <c r="AK51" s="1169"/>
      <c r="AL51" s="768" t="s">
        <v>558</v>
      </c>
    </row>
    <row r="52" spans="2:39" ht="72" customHeight="1" thickBot="1">
      <c r="B52" s="61"/>
      <c r="C52" s="334"/>
      <c r="D52" s="776"/>
      <c r="E52" s="777"/>
      <c r="F52" s="777"/>
      <c r="G52" s="776"/>
      <c r="H52" s="777"/>
      <c r="I52" s="777"/>
      <c r="J52" s="777"/>
      <c r="K52" s="777"/>
      <c r="L52" s="789"/>
      <c r="M52" s="712"/>
      <c r="N52" s="781"/>
      <c r="O52" s="782"/>
      <c r="P52" s="782"/>
      <c r="Q52" s="782"/>
      <c r="R52" s="762"/>
      <c r="S52" s="763"/>
      <c r="T52" s="705"/>
      <c r="U52" s="706"/>
      <c r="V52" s="706"/>
      <c r="W52" s="706"/>
      <c r="X52" s="762"/>
      <c r="Y52" s="763"/>
      <c r="Z52" s="747"/>
      <c r="AA52" s="671"/>
      <c r="AB52" s="671"/>
      <c r="AC52" s="748"/>
      <c r="AD52" s="766"/>
      <c r="AE52" s="767"/>
      <c r="AF52" s="1124"/>
      <c r="AG52" s="1125"/>
      <c r="AH52" s="1125"/>
      <c r="AI52" s="1126"/>
      <c r="AJ52" s="1170"/>
      <c r="AK52" s="1171"/>
      <c r="AL52" s="769"/>
      <c r="AM52" s="21">
        <v>2.7</v>
      </c>
    </row>
    <row r="53" spans="2:38" ht="70.5" customHeight="1">
      <c r="B53" s="61"/>
      <c r="C53" s="334"/>
      <c r="D53" s="770" t="s">
        <v>559</v>
      </c>
      <c r="E53" s="771"/>
      <c r="F53" s="772"/>
      <c r="G53" s="695" t="s">
        <v>560</v>
      </c>
      <c r="H53" s="696"/>
      <c r="I53" s="696"/>
      <c r="J53" s="696"/>
      <c r="K53" s="696"/>
      <c r="L53" s="696"/>
      <c r="M53" s="349" t="s">
        <v>561</v>
      </c>
      <c r="N53" s="779" t="s">
        <v>562</v>
      </c>
      <c r="O53" s="751"/>
      <c r="P53" s="751"/>
      <c r="Q53" s="751"/>
      <c r="R53" s="696" t="s">
        <v>563</v>
      </c>
      <c r="S53" s="699"/>
      <c r="T53" s="783" t="s">
        <v>564</v>
      </c>
      <c r="U53" s="737"/>
      <c r="V53" s="737"/>
      <c r="W53" s="738"/>
      <c r="X53" s="751" t="s">
        <v>565</v>
      </c>
      <c r="Y53" s="752"/>
      <c r="Z53" s="742" t="s">
        <v>566</v>
      </c>
      <c r="AA53" s="743"/>
      <c r="AB53" s="743"/>
      <c r="AC53" s="744"/>
      <c r="AD53" s="732" t="s">
        <v>567</v>
      </c>
      <c r="AE53" s="733"/>
      <c r="AF53" s="1121" t="s">
        <v>1078</v>
      </c>
      <c r="AG53" s="1122"/>
      <c r="AH53" s="1122"/>
      <c r="AI53" s="1123"/>
      <c r="AJ53" s="1175" t="s">
        <v>567</v>
      </c>
      <c r="AK53" s="1176"/>
      <c r="AL53" s="753" t="s">
        <v>568</v>
      </c>
    </row>
    <row r="54" spans="2:39" ht="84.75" customHeight="1">
      <c r="B54" s="61"/>
      <c r="C54" s="334"/>
      <c r="D54" s="773"/>
      <c r="E54" s="774"/>
      <c r="F54" s="775"/>
      <c r="G54" s="756" t="s">
        <v>486</v>
      </c>
      <c r="H54" s="688"/>
      <c r="I54" s="688"/>
      <c r="J54" s="688"/>
      <c r="K54" s="688"/>
      <c r="L54" s="688"/>
      <c r="M54" s="350" t="s">
        <v>561</v>
      </c>
      <c r="N54" s="780"/>
      <c r="O54" s="757"/>
      <c r="P54" s="757"/>
      <c r="Q54" s="757"/>
      <c r="R54" s="688" t="s">
        <v>494</v>
      </c>
      <c r="S54" s="689"/>
      <c r="T54" s="784"/>
      <c r="U54" s="785"/>
      <c r="V54" s="785"/>
      <c r="W54" s="786"/>
      <c r="X54" s="757" t="s">
        <v>569</v>
      </c>
      <c r="Y54" s="758"/>
      <c r="Z54" s="745"/>
      <c r="AA54" s="670"/>
      <c r="AB54" s="670"/>
      <c r="AC54" s="746"/>
      <c r="AD54" s="626" t="s">
        <v>569</v>
      </c>
      <c r="AE54" s="759"/>
      <c r="AF54" s="1172"/>
      <c r="AG54" s="1173"/>
      <c r="AH54" s="1173"/>
      <c r="AI54" s="1174"/>
      <c r="AJ54" s="1149" t="s">
        <v>569</v>
      </c>
      <c r="AK54" s="1150"/>
      <c r="AL54" s="754"/>
      <c r="AM54" s="21">
        <v>2.8</v>
      </c>
    </row>
    <row r="55" spans="2:38" ht="82.5" customHeight="1" thickBot="1">
      <c r="B55" s="61"/>
      <c r="C55" s="334"/>
      <c r="D55" s="776"/>
      <c r="E55" s="777"/>
      <c r="F55" s="778"/>
      <c r="G55" s="703" t="s">
        <v>493</v>
      </c>
      <c r="H55" s="704"/>
      <c r="I55" s="704"/>
      <c r="J55" s="704"/>
      <c r="K55" s="704"/>
      <c r="L55" s="704"/>
      <c r="M55" s="352" t="s">
        <v>416</v>
      </c>
      <c r="N55" s="781"/>
      <c r="O55" s="782"/>
      <c r="P55" s="782"/>
      <c r="Q55" s="782"/>
      <c r="R55" s="704" t="s">
        <v>570</v>
      </c>
      <c r="S55" s="712"/>
      <c r="T55" s="787"/>
      <c r="U55" s="739"/>
      <c r="V55" s="739"/>
      <c r="W55" s="740"/>
      <c r="X55" s="757" t="s">
        <v>571</v>
      </c>
      <c r="Y55" s="758"/>
      <c r="Z55" s="747"/>
      <c r="AA55" s="671"/>
      <c r="AB55" s="671"/>
      <c r="AC55" s="748"/>
      <c r="AD55" s="626" t="s">
        <v>571</v>
      </c>
      <c r="AE55" s="759"/>
      <c r="AF55" s="1124"/>
      <c r="AG55" s="1125"/>
      <c r="AH55" s="1125"/>
      <c r="AI55" s="1126"/>
      <c r="AJ55" s="1149" t="s">
        <v>571</v>
      </c>
      <c r="AK55" s="1150"/>
      <c r="AL55" s="755"/>
    </row>
    <row r="56" spans="2:39" ht="148.5" customHeight="1" thickBot="1">
      <c r="B56" s="61"/>
      <c r="C56" s="334"/>
      <c r="D56" s="749" t="s">
        <v>572</v>
      </c>
      <c r="E56" s="750"/>
      <c r="F56" s="727"/>
      <c r="G56" s="719" t="s">
        <v>573</v>
      </c>
      <c r="H56" s="720"/>
      <c r="I56" s="720"/>
      <c r="J56" s="720"/>
      <c r="K56" s="720"/>
      <c r="L56" s="720"/>
      <c r="M56" s="345" t="s">
        <v>416</v>
      </c>
      <c r="N56" s="719"/>
      <c r="O56" s="720"/>
      <c r="P56" s="720"/>
      <c r="Q56" s="720"/>
      <c r="R56" s="720" t="s">
        <v>574</v>
      </c>
      <c r="S56" s="723"/>
      <c r="T56" s="749" t="s">
        <v>575</v>
      </c>
      <c r="U56" s="750"/>
      <c r="V56" s="750"/>
      <c r="W56" s="711"/>
      <c r="X56" s="751" t="s">
        <v>565</v>
      </c>
      <c r="Y56" s="752"/>
      <c r="Z56" s="741" t="s">
        <v>576</v>
      </c>
      <c r="AA56" s="730"/>
      <c r="AB56" s="730"/>
      <c r="AC56" s="731"/>
      <c r="AD56" s="732" t="s">
        <v>567</v>
      </c>
      <c r="AE56" s="733"/>
      <c r="AF56" s="1177" t="s">
        <v>1079</v>
      </c>
      <c r="AG56" s="1178"/>
      <c r="AH56" s="1178"/>
      <c r="AI56" s="1179"/>
      <c r="AJ56" s="1175" t="s">
        <v>567</v>
      </c>
      <c r="AK56" s="1176"/>
      <c r="AL56" s="336">
        <v>1</v>
      </c>
      <c r="AM56" s="21">
        <v>3.1</v>
      </c>
    </row>
    <row r="57" spans="2:39" ht="165.75" customHeight="1" thickBot="1">
      <c r="B57" s="61"/>
      <c r="C57" s="334"/>
      <c r="D57" s="716" t="s">
        <v>577</v>
      </c>
      <c r="E57" s="717"/>
      <c r="F57" s="710"/>
      <c r="G57" s="720" t="s">
        <v>578</v>
      </c>
      <c r="H57" s="720"/>
      <c r="I57" s="720"/>
      <c r="J57" s="720"/>
      <c r="K57" s="720"/>
      <c r="L57" s="720"/>
      <c r="M57" s="353" t="s">
        <v>561</v>
      </c>
      <c r="N57" s="722" t="s">
        <v>579</v>
      </c>
      <c r="O57" s="722"/>
      <c r="P57" s="722"/>
      <c r="Q57" s="722"/>
      <c r="R57" s="720" t="s">
        <v>580</v>
      </c>
      <c r="S57" s="720"/>
      <c r="T57" s="722" t="s">
        <v>581</v>
      </c>
      <c r="U57" s="722"/>
      <c r="V57" s="722"/>
      <c r="W57" s="722"/>
      <c r="X57" s="710" t="s">
        <v>582</v>
      </c>
      <c r="Y57" s="711"/>
      <c r="Z57" s="728" t="s">
        <v>583</v>
      </c>
      <c r="AA57" s="730"/>
      <c r="AB57" s="730"/>
      <c r="AC57" s="731"/>
      <c r="AD57" s="732" t="s">
        <v>584</v>
      </c>
      <c r="AE57" s="733"/>
      <c r="AF57" s="1180" t="s">
        <v>1138</v>
      </c>
      <c r="AG57" s="1178"/>
      <c r="AH57" s="1178"/>
      <c r="AI57" s="1179"/>
      <c r="AJ57" s="1175" t="s">
        <v>584</v>
      </c>
      <c r="AK57" s="1176"/>
      <c r="AL57" s="463">
        <v>2</v>
      </c>
      <c r="AM57" s="21">
        <v>3.2</v>
      </c>
    </row>
    <row r="58" spans="2:38" ht="75.75" customHeight="1" thickBot="1">
      <c r="B58" s="61"/>
      <c r="C58" s="334"/>
      <c r="D58" s="734" t="s">
        <v>585</v>
      </c>
      <c r="E58" s="735"/>
      <c r="F58" s="736"/>
      <c r="G58" s="627" t="s">
        <v>586</v>
      </c>
      <c r="H58" s="627"/>
      <c r="I58" s="627"/>
      <c r="J58" s="627"/>
      <c r="K58" s="627"/>
      <c r="L58" s="627"/>
      <c r="M58" s="445" t="s">
        <v>561</v>
      </c>
      <c r="N58" s="735" t="s">
        <v>587</v>
      </c>
      <c r="O58" s="735"/>
      <c r="P58" s="735"/>
      <c r="Q58" s="735"/>
      <c r="R58" s="627" t="s">
        <v>588</v>
      </c>
      <c r="S58" s="627"/>
      <c r="T58" s="737" t="s">
        <v>589</v>
      </c>
      <c r="U58" s="737"/>
      <c r="V58" s="737"/>
      <c r="W58" s="738"/>
      <c r="X58" s="710" t="s">
        <v>590</v>
      </c>
      <c r="Y58" s="711"/>
      <c r="Z58" s="743" t="s">
        <v>591</v>
      </c>
      <c r="AA58" s="743"/>
      <c r="AB58" s="743"/>
      <c r="AC58" s="744"/>
      <c r="AD58" s="728" t="s">
        <v>590</v>
      </c>
      <c r="AE58" s="731"/>
      <c r="AF58" s="1182" t="s">
        <v>1119</v>
      </c>
      <c r="AG58" s="1182"/>
      <c r="AH58" s="1182"/>
      <c r="AI58" s="1183"/>
      <c r="AJ58" s="1166" t="s">
        <v>590</v>
      </c>
      <c r="AK58" s="1181"/>
      <c r="AL58" s="354">
        <v>3</v>
      </c>
    </row>
    <row r="59" spans="2:39" ht="257.25" customHeight="1" thickBot="1">
      <c r="B59" s="61"/>
      <c r="C59" s="334"/>
      <c r="D59" s="716" t="s">
        <v>592</v>
      </c>
      <c r="E59" s="717"/>
      <c r="F59" s="718"/>
      <c r="G59" s="719">
        <v>0</v>
      </c>
      <c r="H59" s="720"/>
      <c r="I59" s="720"/>
      <c r="J59" s="720"/>
      <c r="K59" s="720"/>
      <c r="L59" s="720"/>
      <c r="M59" s="453" t="s">
        <v>416</v>
      </c>
      <c r="N59" s="721" t="s">
        <v>593</v>
      </c>
      <c r="O59" s="722"/>
      <c r="P59" s="722"/>
      <c r="Q59" s="722"/>
      <c r="R59" s="720" t="s">
        <v>594</v>
      </c>
      <c r="S59" s="723"/>
      <c r="T59" s="739"/>
      <c r="U59" s="739"/>
      <c r="V59" s="739"/>
      <c r="W59" s="740"/>
      <c r="X59" s="710" t="s">
        <v>595</v>
      </c>
      <c r="Y59" s="727"/>
      <c r="Z59" s="671"/>
      <c r="AA59" s="671"/>
      <c r="AB59" s="671"/>
      <c r="AC59" s="748"/>
      <c r="AD59" s="728" t="s">
        <v>596</v>
      </c>
      <c r="AE59" s="729"/>
      <c r="AF59" s="1184"/>
      <c r="AG59" s="1184"/>
      <c r="AH59" s="1184"/>
      <c r="AI59" s="1185"/>
      <c r="AJ59" s="1166" t="s">
        <v>1080</v>
      </c>
      <c r="AK59" s="1167"/>
      <c r="AL59" s="355" t="s">
        <v>597</v>
      </c>
      <c r="AM59" s="21">
        <v>3.4</v>
      </c>
    </row>
    <row r="60" spans="2:39" ht="196.5" customHeight="1">
      <c r="B60" s="61"/>
      <c r="C60" s="334"/>
      <c r="D60" s="724" t="s">
        <v>598</v>
      </c>
      <c r="E60" s="356"/>
      <c r="F60" s="357" t="s">
        <v>599</v>
      </c>
      <c r="G60" s="695">
        <v>0</v>
      </c>
      <c r="H60" s="696"/>
      <c r="I60" s="696"/>
      <c r="J60" s="696"/>
      <c r="K60" s="696"/>
      <c r="L60" s="696"/>
      <c r="M60" s="450" t="s">
        <v>416</v>
      </c>
      <c r="N60" s="697" t="s">
        <v>600</v>
      </c>
      <c r="O60" s="698"/>
      <c r="P60" s="698"/>
      <c r="Q60" s="698"/>
      <c r="R60" s="696" t="s">
        <v>601</v>
      </c>
      <c r="S60" s="699"/>
      <c r="T60" s="700" t="s">
        <v>602</v>
      </c>
      <c r="U60" s="698"/>
      <c r="V60" s="698"/>
      <c r="W60" s="698"/>
      <c r="X60" s="701" t="s">
        <v>603</v>
      </c>
      <c r="Y60" s="702"/>
      <c r="Z60" s="679" t="s">
        <v>604</v>
      </c>
      <c r="AA60" s="680"/>
      <c r="AB60" s="680"/>
      <c r="AC60" s="681"/>
      <c r="AD60" s="682" t="s">
        <v>605</v>
      </c>
      <c r="AE60" s="683"/>
      <c r="AF60" s="1186" t="s">
        <v>1139</v>
      </c>
      <c r="AG60" s="1187"/>
      <c r="AH60" s="1187"/>
      <c r="AI60" s="1188"/>
      <c r="AJ60" s="883" t="s">
        <v>605</v>
      </c>
      <c r="AK60" s="884"/>
      <c r="AL60" s="454" t="s">
        <v>606</v>
      </c>
      <c r="AM60" s="21" t="s">
        <v>1140</v>
      </c>
    </row>
    <row r="61" spans="2:39" ht="154.5" customHeight="1">
      <c r="B61" s="61"/>
      <c r="C61" s="334"/>
      <c r="D61" s="725"/>
      <c r="E61" s="358"/>
      <c r="F61" s="359" t="s">
        <v>607</v>
      </c>
      <c r="G61" s="684" t="s">
        <v>608</v>
      </c>
      <c r="H61" s="685"/>
      <c r="I61" s="685"/>
      <c r="J61" s="685"/>
      <c r="K61" s="685"/>
      <c r="L61" s="685"/>
      <c r="M61" s="448" t="s">
        <v>561</v>
      </c>
      <c r="N61" s="686" t="s">
        <v>609</v>
      </c>
      <c r="O61" s="687"/>
      <c r="P61" s="687"/>
      <c r="Q61" s="687"/>
      <c r="R61" s="688" t="s">
        <v>610</v>
      </c>
      <c r="S61" s="689"/>
      <c r="T61" s="686" t="s">
        <v>611</v>
      </c>
      <c r="U61" s="687"/>
      <c r="V61" s="687"/>
      <c r="W61" s="687"/>
      <c r="X61" s="688" t="s">
        <v>612</v>
      </c>
      <c r="Y61" s="689"/>
      <c r="Z61" s="690" t="s">
        <v>613</v>
      </c>
      <c r="AA61" s="691"/>
      <c r="AB61" s="691"/>
      <c r="AC61" s="692"/>
      <c r="AD61" s="693" t="s">
        <v>614</v>
      </c>
      <c r="AE61" s="694"/>
      <c r="AF61" s="1189" t="s">
        <v>1083</v>
      </c>
      <c r="AG61" s="1190"/>
      <c r="AH61" s="1190"/>
      <c r="AI61" s="1191"/>
      <c r="AJ61" s="1156" t="s">
        <v>1084</v>
      </c>
      <c r="AK61" s="1157"/>
      <c r="AL61" s="360">
        <v>100000</v>
      </c>
      <c r="AM61" s="21" t="s">
        <v>1141</v>
      </c>
    </row>
    <row r="62" spans="2:38" ht="343.5" customHeight="1" thickBot="1">
      <c r="B62" s="61"/>
      <c r="C62" s="334"/>
      <c r="D62" s="726"/>
      <c r="E62" s="361"/>
      <c r="F62" s="362" t="s">
        <v>615</v>
      </c>
      <c r="G62" s="703" t="s">
        <v>616</v>
      </c>
      <c r="H62" s="704"/>
      <c r="I62" s="704"/>
      <c r="J62" s="704"/>
      <c r="K62" s="704"/>
      <c r="L62" s="704"/>
      <c r="M62" s="451">
        <v>0</v>
      </c>
      <c r="N62" s="705" t="s">
        <v>617</v>
      </c>
      <c r="O62" s="706"/>
      <c r="P62" s="706"/>
      <c r="Q62" s="706"/>
      <c r="R62" s="704" t="s">
        <v>468</v>
      </c>
      <c r="S62" s="712"/>
      <c r="T62" s="713" t="s">
        <v>618</v>
      </c>
      <c r="U62" s="714"/>
      <c r="V62" s="714"/>
      <c r="W62" s="715"/>
      <c r="X62" s="704" t="s">
        <v>619</v>
      </c>
      <c r="Y62" s="712"/>
      <c r="Z62" s="707" t="s">
        <v>620</v>
      </c>
      <c r="AA62" s="708"/>
      <c r="AB62" s="708"/>
      <c r="AC62" s="709"/>
      <c r="AD62" s="677" t="s">
        <v>621</v>
      </c>
      <c r="AE62" s="678"/>
      <c r="AF62" s="1192" t="s">
        <v>1081</v>
      </c>
      <c r="AG62" s="1193"/>
      <c r="AH62" s="1193"/>
      <c r="AI62" s="1194"/>
      <c r="AJ62" s="1129" t="s">
        <v>621</v>
      </c>
      <c r="AK62" s="1130"/>
      <c r="AL62" s="363" t="s">
        <v>622</v>
      </c>
    </row>
    <row r="63" spans="2:38" ht="15">
      <c r="B63" s="61"/>
      <c r="C63" s="364"/>
      <c r="D63" s="365"/>
      <c r="E63" s="366"/>
      <c r="F63" s="366"/>
      <c r="G63" s="367"/>
      <c r="H63" s="367"/>
      <c r="I63" s="367"/>
      <c r="J63" s="367"/>
      <c r="K63" s="367"/>
      <c r="L63" s="367"/>
      <c r="M63" s="367"/>
      <c r="N63" s="367"/>
      <c r="O63" s="367"/>
      <c r="P63" s="367"/>
      <c r="Q63" s="367"/>
      <c r="R63" s="367"/>
      <c r="S63" s="367"/>
      <c r="T63" s="368"/>
      <c r="U63" s="368"/>
      <c r="V63" s="368"/>
      <c r="W63" s="368"/>
      <c r="X63" s="368"/>
      <c r="Y63" s="368"/>
      <c r="Z63" s="496"/>
      <c r="AA63" s="496"/>
      <c r="AB63" s="496"/>
      <c r="AC63" s="496"/>
      <c r="AD63" s="496"/>
      <c r="AE63" s="496"/>
      <c r="AF63" s="368"/>
      <c r="AG63" s="368"/>
      <c r="AH63" s="368"/>
      <c r="AI63" s="368"/>
      <c r="AJ63" s="368"/>
      <c r="AK63" s="368"/>
      <c r="AL63" s="369"/>
    </row>
    <row r="64" spans="2:38" ht="15">
      <c r="B64" s="61"/>
      <c r="C64" s="364"/>
      <c r="D64" s="370"/>
      <c r="E64" s="371"/>
      <c r="F64" s="371"/>
      <c r="G64" s="372"/>
      <c r="H64" s="372"/>
      <c r="I64" s="372"/>
      <c r="J64" s="372"/>
      <c r="K64" s="372"/>
      <c r="L64" s="372"/>
      <c r="M64" s="372"/>
      <c r="N64" s="372"/>
      <c r="O64" s="372"/>
      <c r="P64" s="372"/>
      <c r="Q64" s="372"/>
      <c r="R64" s="372"/>
      <c r="S64" s="372"/>
      <c r="T64" s="373"/>
      <c r="U64" s="373"/>
      <c r="V64" s="373"/>
      <c r="W64" s="373"/>
      <c r="X64" s="373"/>
      <c r="Y64" s="373"/>
      <c r="Z64" s="497"/>
      <c r="AA64" s="497"/>
      <c r="AB64" s="497"/>
      <c r="AC64" s="497"/>
      <c r="AD64" s="497"/>
      <c r="AE64" s="497"/>
      <c r="AF64" s="373"/>
      <c r="AG64" s="373"/>
      <c r="AH64" s="373"/>
      <c r="AI64" s="373"/>
      <c r="AJ64" s="373"/>
      <c r="AK64" s="373"/>
      <c r="AL64" s="314"/>
    </row>
    <row r="65" spans="2:38" ht="15">
      <c r="B65" s="374"/>
      <c r="C65" s="375"/>
      <c r="D65" s="375"/>
      <c r="E65" s="375"/>
      <c r="F65" s="375"/>
      <c r="G65" s="375"/>
      <c r="H65" s="375"/>
      <c r="I65" s="375"/>
      <c r="J65" s="375"/>
      <c r="K65" s="375"/>
      <c r="L65" s="375"/>
      <c r="M65" s="375"/>
      <c r="N65" s="375"/>
      <c r="O65" s="375"/>
      <c r="P65" s="375"/>
      <c r="Q65" s="375"/>
      <c r="R65" s="375"/>
      <c r="S65" s="375"/>
      <c r="T65" s="376"/>
      <c r="U65" s="376"/>
      <c r="V65" s="376"/>
      <c r="W65" s="376"/>
      <c r="X65" s="376"/>
      <c r="Y65" s="376"/>
      <c r="Z65" s="498"/>
      <c r="AA65" s="498"/>
      <c r="AB65" s="498"/>
      <c r="AC65" s="498"/>
      <c r="AD65" s="498"/>
      <c r="AE65" s="498"/>
      <c r="AF65" s="376"/>
      <c r="AG65" s="376"/>
      <c r="AH65" s="376"/>
      <c r="AI65" s="376"/>
      <c r="AJ65" s="376"/>
      <c r="AK65" s="376"/>
      <c r="AL65" s="375"/>
    </row>
    <row r="66" spans="2:38" ht="15.75" thickBot="1">
      <c r="B66" s="377"/>
      <c r="C66" s="378"/>
      <c r="D66" s="378"/>
      <c r="E66" s="378"/>
      <c r="F66" s="378"/>
      <c r="G66" s="378"/>
      <c r="H66" s="378"/>
      <c r="I66" s="378"/>
      <c r="J66" s="378"/>
      <c r="K66" s="378"/>
      <c r="L66" s="378"/>
      <c r="M66" s="378"/>
      <c r="N66" s="378"/>
      <c r="O66" s="378"/>
      <c r="P66" s="378"/>
      <c r="Q66" s="378"/>
      <c r="R66" s="378"/>
      <c r="S66" s="378"/>
      <c r="T66" s="379"/>
      <c r="U66" s="379"/>
      <c r="V66" s="379"/>
      <c r="W66" s="379"/>
      <c r="X66" s="379"/>
      <c r="Y66" s="379"/>
      <c r="Z66" s="499"/>
      <c r="AA66" s="499"/>
      <c r="AB66" s="499"/>
      <c r="AC66" s="499"/>
      <c r="AD66" s="499"/>
      <c r="AE66" s="499"/>
      <c r="AF66" s="379"/>
      <c r="AG66" s="379"/>
      <c r="AH66" s="379"/>
      <c r="AI66" s="379"/>
      <c r="AJ66" s="379"/>
      <c r="AK66" s="379"/>
      <c r="AL66" s="378"/>
    </row>
  </sheetData>
  <sheetProtection/>
  <mergeCells count="517">
    <mergeCell ref="AF60:AI60"/>
    <mergeCell ref="AJ60:AK60"/>
    <mergeCell ref="AF61:AI61"/>
    <mergeCell ref="AJ61:AK61"/>
    <mergeCell ref="AF62:AI62"/>
    <mergeCell ref="AJ62:AK62"/>
    <mergeCell ref="AF56:AI56"/>
    <mergeCell ref="AJ56:AK56"/>
    <mergeCell ref="AF57:AI57"/>
    <mergeCell ref="AJ57:AK57"/>
    <mergeCell ref="AJ58:AK58"/>
    <mergeCell ref="AJ59:AK59"/>
    <mergeCell ref="AF58:AI59"/>
    <mergeCell ref="AF51:AI52"/>
    <mergeCell ref="AJ51:AK52"/>
    <mergeCell ref="AF53:AI55"/>
    <mergeCell ref="AJ53:AK53"/>
    <mergeCell ref="AJ54:AK54"/>
    <mergeCell ref="AJ55:AK55"/>
    <mergeCell ref="AF47:AI48"/>
    <mergeCell ref="AJ47:AK47"/>
    <mergeCell ref="AJ48:AK48"/>
    <mergeCell ref="AF49:AI49"/>
    <mergeCell ref="AJ49:AK49"/>
    <mergeCell ref="AF50:AI50"/>
    <mergeCell ref="AJ50:AK50"/>
    <mergeCell ref="AF42:AI42"/>
    <mergeCell ref="AJ42:AK42"/>
    <mergeCell ref="AF43:AI44"/>
    <mergeCell ref="AJ43:AK43"/>
    <mergeCell ref="AJ44:AK44"/>
    <mergeCell ref="AF45:AI46"/>
    <mergeCell ref="AJ45:AK45"/>
    <mergeCell ref="AJ46:AK46"/>
    <mergeCell ref="AF37:AI37"/>
    <mergeCell ref="AJ37:AK37"/>
    <mergeCell ref="AF38:AI39"/>
    <mergeCell ref="AJ38:AK39"/>
    <mergeCell ref="AF40:AI41"/>
    <mergeCell ref="AJ40:AK40"/>
    <mergeCell ref="AJ41:AK41"/>
    <mergeCell ref="AF30:AI33"/>
    <mergeCell ref="AJ30:AK30"/>
    <mergeCell ref="AJ31:AK31"/>
    <mergeCell ref="AJ32:AK32"/>
    <mergeCell ref="AJ33:AK33"/>
    <mergeCell ref="AF34:AI35"/>
    <mergeCell ref="AJ34:AK35"/>
    <mergeCell ref="AF27:AI27"/>
    <mergeCell ref="AJ27:AK27"/>
    <mergeCell ref="AF28:AI28"/>
    <mergeCell ref="AJ28:AK28"/>
    <mergeCell ref="AF29:AI29"/>
    <mergeCell ref="AJ29:AK29"/>
    <mergeCell ref="AF19:AK19"/>
    <mergeCell ref="AF20:AH20"/>
    <mergeCell ref="AI20:AK20"/>
    <mergeCell ref="AF22:AH22"/>
    <mergeCell ref="AI22:AK22"/>
    <mergeCell ref="AF26:AK26"/>
    <mergeCell ref="AF17:AG17"/>
    <mergeCell ref="AH17:AI17"/>
    <mergeCell ref="AJ17:AK17"/>
    <mergeCell ref="AF18:AG18"/>
    <mergeCell ref="AH18:AI18"/>
    <mergeCell ref="AJ18:AK18"/>
    <mergeCell ref="AF15:AG15"/>
    <mergeCell ref="AH15:AI15"/>
    <mergeCell ref="AJ15:AK15"/>
    <mergeCell ref="AF16:AG16"/>
    <mergeCell ref="AH16:AI16"/>
    <mergeCell ref="AJ16:AK16"/>
    <mergeCell ref="AF13:AG13"/>
    <mergeCell ref="AH13:AI13"/>
    <mergeCell ref="AJ13:AK13"/>
    <mergeCell ref="AF14:AG14"/>
    <mergeCell ref="AH14:AI14"/>
    <mergeCell ref="AJ14:AK14"/>
    <mergeCell ref="AF11:AG11"/>
    <mergeCell ref="AH11:AI11"/>
    <mergeCell ref="AJ11:AK11"/>
    <mergeCell ref="AF12:AG12"/>
    <mergeCell ref="AH12:AI12"/>
    <mergeCell ref="AJ12:AK12"/>
    <mergeCell ref="AF9:AG9"/>
    <mergeCell ref="AH9:AI9"/>
    <mergeCell ref="AJ9:AK9"/>
    <mergeCell ref="AF10:AG10"/>
    <mergeCell ref="AH10:AI10"/>
    <mergeCell ref="AJ10:AK10"/>
    <mergeCell ref="AF7:AG7"/>
    <mergeCell ref="AH7:AI7"/>
    <mergeCell ref="AJ7:AK7"/>
    <mergeCell ref="AF8:AG8"/>
    <mergeCell ref="AH8:AI8"/>
    <mergeCell ref="AJ8:AK8"/>
    <mergeCell ref="C3:AL3"/>
    <mergeCell ref="C4:AL4"/>
    <mergeCell ref="C5:D5"/>
    <mergeCell ref="D6:F6"/>
    <mergeCell ref="G6:M6"/>
    <mergeCell ref="N6:S6"/>
    <mergeCell ref="T6:Y6"/>
    <mergeCell ref="Z6:AE6"/>
    <mergeCell ref="AF6:AK6"/>
    <mergeCell ref="C7:C26"/>
    <mergeCell ref="D7:F11"/>
    <mergeCell ref="H7:I7"/>
    <mergeCell ref="J7:K7"/>
    <mergeCell ref="L7:M7"/>
    <mergeCell ref="N7:O7"/>
    <mergeCell ref="H17:I17"/>
    <mergeCell ref="J17:K17"/>
    <mergeCell ref="L17:M17"/>
    <mergeCell ref="N17:O17"/>
    <mergeCell ref="P7:Q7"/>
    <mergeCell ref="R7:S7"/>
    <mergeCell ref="T7:U7"/>
    <mergeCell ref="V7:W7"/>
    <mergeCell ref="X7:Y7"/>
    <mergeCell ref="Z7:AA7"/>
    <mergeCell ref="AB7:AC7"/>
    <mergeCell ref="AD7:AE7"/>
    <mergeCell ref="AL7:AL11"/>
    <mergeCell ref="H8:I8"/>
    <mergeCell ref="J8:K8"/>
    <mergeCell ref="L8:M8"/>
    <mergeCell ref="N8:O8"/>
    <mergeCell ref="P8:Q8"/>
    <mergeCell ref="R8:S8"/>
    <mergeCell ref="T8:U8"/>
    <mergeCell ref="V8:W8"/>
    <mergeCell ref="X8:Y8"/>
    <mergeCell ref="Z8:AA8"/>
    <mergeCell ref="AB8:AC8"/>
    <mergeCell ref="AD8:AE8"/>
    <mergeCell ref="H9:I9"/>
    <mergeCell ref="J9:K9"/>
    <mergeCell ref="L9:M9"/>
    <mergeCell ref="N9:O9"/>
    <mergeCell ref="P9:Q9"/>
    <mergeCell ref="R9:S9"/>
    <mergeCell ref="T9:U9"/>
    <mergeCell ref="V9:W9"/>
    <mergeCell ref="X9:Y9"/>
    <mergeCell ref="Z9:AA9"/>
    <mergeCell ref="AB9:AC9"/>
    <mergeCell ref="AD9:AE9"/>
    <mergeCell ref="H10:I10"/>
    <mergeCell ref="J10:K10"/>
    <mergeCell ref="L10:M10"/>
    <mergeCell ref="N10:O10"/>
    <mergeCell ref="P10:Q10"/>
    <mergeCell ref="R10:S10"/>
    <mergeCell ref="T10:U10"/>
    <mergeCell ref="V10:W10"/>
    <mergeCell ref="X10:Y10"/>
    <mergeCell ref="Z10:AA10"/>
    <mergeCell ref="AB10:AC10"/>
    <mergeCell ref="AD10:AE10"/>
    <mergeCell ref="H11:I11"/>
    <mergeCell ref="J11:K11"/>
    <mergeCell ref="L11:M11"/>
    <mergeCell ref="N11:O11"/>
    <mergeCell ref="P11:Q11"/>
    <mergeCell ref="R11:S11"/>
    <mergeCell ref="T11:U11"/>
    <mergeCell ref="V11:W11"/>
    <mergeCell ref="X11:Y11"/>
    <mergeCell ref="Z11:AA11"/>
    <mergeCell ref="AB11:AC11"/>
    <mergeCell ref="AD11:AE11"/>
    <mergeCell ref="D12:F14"/>
    <mergeCell ref="H12:I12"/>
    <mergeCell ref="J12:K12"/>
    <mergeCell ref="L12:M12"/>
    <mergeCell ref="N12:O12"/>
    <mergeCell ref="P12:Q12"/>
    <mergeCell ref="R12:S12"/>
    <mergeCell ref="T12:U12"/>
    <mergeCell ref="V12:W12"/>
    <mergeCell ref="X12:Y12"/>
    <mergeCell ref="Z12:AA12"/>
    <mergeCell ref="AB12:AC12"/>
    <mergeCell ref="AD12:AE12"/>
    <mergeCell ref="AL12:AL13"/>
    <mergeCell ref="H13:I13"/>
    <mergeCell ref="J13:K13"/>
    <mergeCell ref="L13:M13"/>
    <mergeCell ref="N13:O13"/>
    <mergeCell ref="P13:Q13"/>
    <mergeCell ref="R13:S13"/>
    <mergeCell ref="T13:U13"/>
    <mergeCell ref="V13:W13"/>
    <mergeCell ref="X13:Y13"/>
    <mergeCell ref="Z13:AA13"/>
    <mergeCell ref="AB13:AC13"/>
    <mergeCell ref="AD13:AE13"/>
    <mergeCell ref="H14:I14"/>
    <mergeCell ref="J14:K14"/>
    <mergeCell ref="L14:M14"/>
    <mergeCell ref="N14:O14"/>
    <mergeCell ref="P14:Q14"/>
    <mergeCell ref="R14:S14"/>
    <mergeCell ref="T14:U14"/>
    <mergeCell ref="V14:W14"/>
    <mergeCell ref="X14:Y14"/>
    <mergeCell ref="Z14:AA14"/>
    <mergeCell ref="AB14:AC14"/>
    <mergeCell ref="AD14:AE14"/>
    <mergeCell ref="D15:F15"/>
    <mergeCell ref="H15:I15"/>
    <mergeCell ref="J15:K15"/>
    <mergeCell ref="L15:M15"/>
    <mergeCell ref="N15:O15"/>
    <mergeCell ref="P15:Q15"/>
    <mergeCell ref="R15:S15"/>
    <mergeCell ref="T15:U15"/>
    <mergeCell ref="V15:W15"/>
    <mergeCell ref="X15:Y15"/>
    <mergeCell ref="Z15:AA15"/>
    <mergeCell ref="AB15:AC15"/>
    <mergeCell ref="AD15:AE15"/>
    <mergeCell ref="H16:I16"/>
    <mergeCell ref="J16:K16"/>
    <mergeCell ref="L16:M16"/>
    <mergeCell ref="N16:O16"/>
    <mergeCell ref="P16:Q16"/>
    <mergeCell ref="R16:S16"/>
    <mergeCell ref="T16:U16"/>
    <mergeCell ref="V16:W16"/>
    <mergeCell ref="X16:Y16"/>
    <mergeCell ref="Z16:AA16"/>
    <mergeCell ref="AB16:AC16"/>
    <mergeCell ref="AD16:AE16"/>
    <mergeCell ref="P17:Q17"/>
    <mergeCell ref="R17:S17"/>
    <mergeCell ref="T17:U17"/>
    <mergeCell ref="V17:W17"/>
    <mergeCell ref="X17:Y17"/>
    <mergeCell ref="Z17:AA17"/>
    <mergeCell ref="AB17:AC17"/>
    <mergeCell ref="AD17:AE17"/>
    <mergeCell ref="H18:I18"/>
    <mergeCell ref="J18:K18"/>
    <mergeCell ref="L18:M18"/>
    <mergeCell ref="N18:O18"/>
    <mergeCell ref="P18:Q18"/>
    <mergeCell ref="R18:S18"/>
    <mergeCell ref="T18:U18"/>
    <mergeCell ref="V18:W18"/>
    <mergeCell ref="X18:Y18"/>
    <mergeCell ref="Z18:AA18"/>
    <mergeCell ref="AB18:AC18"/>
    <mergeCell ref="AD18:AE18"/>
    <mergeCell ref="G19:M19"/>
    <mergeCell ref="N19:S19"/>
    <mergeCell ref="T19:Y19"/>
    <mergeCell ref="Z19:AE19"/>
    <mergeCell ref="H20:J20"/>
    <mergeCell ref="K20:M20"/>
    <mergeCell ref="N20:P20"/>
    <mergeCell ref="Q20:S20"/>
    <mergeCell ref="T20:V20"/>
    <mergeCell ref="W20:Y20"/>
    <mergeCell ref="Z20:AB20"/>
    <mergeCell ref="AC20:AE20"/>
    <mergeCell ref="D22:F25"/>
    <mergeCell ref="H22:J22"/>
    <mergeCell ref="N22:P22"/>
    <mergeCell ref="Q22:S22"/>
    <mergeCell ref="T22:V22"/>
    <mergeCell ref="W22:Y22"/>
    <mergeCell ref="Z22:AB22"/>
    <mergeCell ref="AC22:AE22"/>
    <mergeCell ref="T24:V24"/>
    <mergeCell ref="W24:Y24"/>
    <mergeCell ref="T25:V25"/>
    <mergeCell ref="W25:Y25"/>
    <mergeCell ref="G26:M26"/>
    <mergeCell ref="N26:S26"/>
    <mergeCell ref="T26:Y26"/>
    <mergeCell ref="Z26:AE26"/>
    <mergeCell ref="D27:F27"/>
    <mergeCell ref="G27:L27"/>
    <mergeCell ref="N27:Q27"/>
    <mergeCell ref="R27:S27"/>
    <mergeCell ref="T27:W27"/>
    <mergeCell ref="X27:Y27"/>
    <mergeCell ref="Z27:AC27"/>
    <mergeCell ref="AD27:AE27"/>
    <mergeCell ref="D28:F28"/>
    <mergeCell ref="G28:L28"/>
    <mergeCell ref="N28:Q28"/>
    <mergeCell ref="R28:S28"/>
    <mergeCell ref="T28:W28"/>
    <mergeCell ref="X28:Y28"/>
    <mergeCell ref="Z28:AC28"/>
    <mergeCell ref="AD28:AE28"/>
    <mergeCell ref="D29:F29"/>
    <mergeCell ref="G29:L29"/>
    <mergeCell ref="N29:Q29"/>
    <mergeCell ref="R29:S29"/>
    <mergeCell ref="T29:W29"/>
    <mergeCell ref="X29:Y29"/>
    <mergeCell ref="Z29:AC29"/>
    <mergeCell ref="AD29:AE29"/>
    <mergeCell ref="D30:F33"/>
    <mergeCell ref="G30:L30"/>
    <mergeCell ref="N30:Q33"/>
    <mergeCell ref="R30:S30"/>
    <mergeCell ref="T30:W33"/>
    <mergeCell ref="X30:Y30"/>
    <mergeCell ref="G33:L33"/>
    <mergeCell ref="R33:S33"/>
    <mergeCell ref="X33:Y33"/>
    <mergeCell ref="Z30:AC33"/>
    <mergeCell ref="AD30:AE30"/>
    <mergeCell ref="G31:L31"/>
    <mergeCell ref="R31:S31"/>
    <mergeCell ref="X31:Y31"/>
    <mergeCell ref="AD31:AE31"/>
    <mergeCell ref="G32:L32"/>
    <mergeCell ref="R32:S32"/>
    <mergeCell ref="X32:Y32"/>
    <mergeCell ref="AD32:AE32"/>
    <mergeCell ref="AD33:AE33"/>
    <mergeCell ref="D34:F35"/>
    <mergeCell ref="G34:L35"/>
    <mergeCell ref="M34:M35"/>
    <mergeCell ref="N34:Q35"/>
    <mergeCell ref="R34:S35"/>
    <mergeCell ref="T34:W35"/>
    <mergeCell ref="X34:Y35"/>
    <mergeCell ref="Z34:AC35"/>
    <mergeCell ref="AD34:AE35"/>
    <mergeCell ref="AL34:AL35"/>
    <mergeCell ref="G36:L36"/>
    <mergeCell ref="N36:Q36"/>
    <mergeCell ref="R36:S36"/>
    <mergeCell ref="T36:W36"/>
    <mergeCell ref="X36:Y36"/>
    <mergeCell ref="Z36:AC36"/>
    <mergeCell ref="AD36:AE36"/>
    <mergeCell ref="AF36:AI36"/>
    <mergeCell ref="AJ36:AK36"/>
    <mergeCell ref="D37:F37"/>
    <mergeCell ref="G37:L37"/>
    <mergeCell ref="N37:Q37"/>
    <mergeCell ref="R37:S37"/>
    <mergeCell ref="T37:W37"/>
    <mergeCell ref="X37:Y37"/>
    <mergeCell ref="Z37:AC37"/>
    <mergeCell ref="AD37:AE37"/>
    <mergeCell ref="D38:E42"/>
    <mergeCell ref="F38:F39"/>
    <mergeCell ref="G38:L39"/>
    <mergeCell ref="M38:M39"/>
    <mergeCell ref="N38:Q39"/>
    <mergeCell ref="R38:S39"/>
    <mergeCell ref="T38:W39"/>
    <mergeCell ref="X38:Y39"/>
    <mergeCell ref="Z38:AC39"/>
    <mergeCell ref="AD38:AE39"/>
    <mergeCell ref="AL38:AL39"/>
    <mergeCell ref="F40:F41"/>
    <mergeCell ref="G40:L40"/>
    <mergeCell ref="M40:M41"/>
    <mergeCell ref="N40:Q41"/>
    <mergeCell ref="R40:S40"/>
    <mergeCell ref="T40:W41"/>
    <mergeCell ref="X40:Y40"/>
    <mergeCell ref="Z40:AC41"/>
    <mergeCell ref="AD40:AE40"/>
    <mergeCell ref="G41:L41"/>
    <mergeCell ref="R41:S41"/>
    <mergeCell ref="X41:Y41"/>
    <mergeCell ref="AD41:AE41"/>
    <mergeCell ref="G42:L42"/>
    <mergeCell ref="N42:Q42"/>
    <mergeCell ref="R42:S42"/>
    <mergeCell ref="T42:W42"/>
    <mergeCell ref="X42:Y42"/>
    <mergeCell ref="Z42:AC42"/>
    <mergeCell ref="AD42:AE42"/>
    <mergeCell ref="D43:E49"/>
    <mergeCell ref="F43:F44"/>
    <mergeCell ref="G43:L43"/>
    <mergeCell ref="N43:Q44"/>
    <mergeCell ref="R43:S43"/>
    <mergeCell ref="T43:W44"/>
    <mergeCell ref="X43:Y43"/>
    <mergeCell ref="Z43:AC44"/>
    <mergeCell ref="AD43:AE43"/>
    <mergeCell ref="G44:L44"/>
    <mergeCell ref="R44:S44"/>
    <mergeCell ref="X44:Y44"/>
    <mergeCell ref="AD44:AE44"/>
    <mergeCell ref="F45:F46"/>
    <mergeCell ref="G45:L45"/>
    <mergeCell ref="N45:Q46"/>
    <mergeCell ref="R45:S45"/>
    <mergeCell ref="T45:W46"/>
    <mergeCell ref="X45:Y45"/>
    <mergeCell ref="Z45:AC46"/>
    <mergeCell ref="AD45:AE45"/>
    <mergeCell ref="AL45:AL46"/>
    <mergeCell ref="G46:L46"/>
    <mergeCell ref="R46:S46"/>
    <mergeCell ref="X46:Y46"/>
    <mergeCell ref="AD46:AE46"/>
    <mergeCell ref="AD47:AE47"/>
    <mergeCell ref="G48:L48"/>
    <mergeCell ref="R48:S48"/>
    <mergeCell ref="X48:Y48"/>
    <mergeCell ref="AD48:AE48"/>
    <mergeCell ref="F47:F48"/>
    <mergeCell ref="G47:L47"/>
    <mergeCell ref="N47:Q48"/>
    <mergeCell ref="R47:S47"/>
    <mergeCell ref="T47:W48"/>
    <mergeCell ref="N49:Q49"/>
    <mergeCell ref="R49:S49"/>
    <mergeCell ref="T49:W49"/>
    <mergeCell ref="X49:Y49"/>
    <mergeCell ref="Z49:AC49"/>
    <mergeCell ref="Z47:AC48"/>
    <mergeCell ref="X47:Y47"/>
    <mergeCell ref="AD49:AE49"/>
    <mergeCell ref="D50:F50"/>
    <mergeCell ref="G50:L50"/>
    <mergeCell ref="N50:Q50"/>
    <mergeCell ref="R50:S50"/>
    <mergeCell ref="T50:W50"/>
    <mergeCell ref="X50:Y50"/>
    <mergeCell ref="Z50:AC50"/>
    <mergeCell ref="AD50:AE50"/>
    <mergeCell ref="G49:L49"/>
    <mergeCell ref="D51:F52"/>
    <mergeCell ref="G51:L52"/>
    <mergeCell ref="M51:M52"/>
    <mergeCell ref="N51:Q52"/>
    <mergeCell ref="R51:S52"/>
    <mergeCell ref="T51:W52"/>
    <mergeCell ref="X51:Y52"/>
    <mergeCell ref="Z51:AC52"/>
    <mergeCell ref="AD51:AE52"/>
    <mergeCell ref="AL51:AL52"/>
    <mergeCell ref="D53:F55"/>
    <mergeCell ref="G53:L53"/>
    <mergeCell ref="N53:Q55"/>
    <mergeCell ref="R53:S53"/>
    <mergeCell ref="T53:W55"/>
    <mergeCell ref="X53:Y53"/>
    <mergeCell ref="AD53:AE53"/>
    <mergeCell ref="AL53:AL55"/>
    <mergeCell ref="G54:L54"/>
    <mergeCell ref="R54:S54"/>
    <mergeCell ref="X54:Y54"/>
    <mergeCell ref="AD54:AE54"/>
    <mergeCell ref="G55:L55"/>
    <mergeCell ref="R55:S55"/>
    <mergeCell ref="X55:Y55"/>
    <mergeCell ref="AD55:AE55"/>
    <mergeCell ref="D56:F56"/>
    <mergeCell ref="G56:L56"/>
    <mergeCell ref="N56:Q56"/>
    <mergeCell ref="R56:S56"/>
    <mergeCell ref="T56:W56"/>
    <mergeCell ref="X56:Y56"/>
    <mergeCell ref="Z56:AC56"/>
    <mergeCell ref="AD56:AE56"/>
    <mergeCell ref="Z53:AC55"/>
    <mergeCell ref="Z58:AC59"/>
    <mergeCell ref="AD58:AE58"/>
    <mergeCell ref="D57:F57"/>
    <mergeCell ref="G57:L57"/>
    <mergeCell ref="N57:Q57"/>
    <mergeCell ref="R57:S57"/>
    <mergeCell ref="T57:W57"/>
    <mergeCell ref="X57:Y57"/>
    <mergeCell ref="X59:Y59"/>
    <mergeCell ref="AD59:AE59"/>
    <mergeCell ref="Z57:AC57"/>
    <mergeCell ref="AD57:AE57"/>
    <mergeCell ref="D58:F58"/>
    <mergeCell ref="G58:L58"/>
    <mergeCell ref="N58:Q58"/>
    <mergeCell ref="R58:S58"/>
    <mergeCell ref="T58:W59"/>
    <mergeCell ref="Z62:AC62"/>
    <mergeCell ref="X58:Y58"/>
    <mergeCell ref="R62:S62"/>
    <mergeCell ref="T62:W62"/>
    <mergeCell ref="D59:F59"/>
    <mergeCell ref="G59:L59"/>
    <mergeCell ref="N59:Q59"/>
    <mergeCell ref="R59:S59"/>
    <mergeCell ref="X62:Y62"/>
    <mergeCell ref="D60:D62"/>
    <mergeCell ref="G60:L60"/>
    <mergeCell ref="N60:Q60"/>
    <mergeCell ref="R60:S60"/>
    <mergeCell ref="T60:W60"/>
    <mergeCell ref="X60:Y60"/>
    <mergeCell ref="G62:L62"/>
    <mergeCell ref="N62:Q62"/>
    <mergeCell ref="AD62:AE62"/>
    <mergeCell ref="Z60:AC60"/>
    <mergeCell ref="AD60:AE60"/>
    <mergeCell ref="G61:L61"/>
    <mergeCell ref="N61:Q61"/>
    <mergeCell ref="R61:S61"/>
    <mergeCell ref="T61:W61"/>
    <mergeCell ref="X61:Y61"/>
    <mergeCell ref="Z61:AC61"/>
    <mergeCell ref="AD61:AE6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H31"/>
  <sheetViews>
    <sheetView zoomScale="106" zoomScaleNormal="106" zoomScaleSheetLayoutView="100" zoomScalePageLayoutView="0" workbookViewId="0" topLeftCell="A22">
      <selection activeCell="D8" sqref="D8"/>
    </sheetView>
  </sheetViews>
  <sheetFormatPr defaultColWidth="9.140625" defaultRowHeight="15"/>
  <cols>
    <col min="1" max="1" width="0.9921875" style="16" customWidth="1"/>
    <col min="2" max="2" width="2.00390625" style="16" customWidth="1"/>
    <col min="3" max="3" width="36.28125" style="16" customWidth="1"/>
    <col min="4" max="4" width="100.140625" style="16" customWidth="1"/>
    <col min="5" max="5" width="3.421875" style="16" customWidth="1"/>
    <col min="6" max="6" width="28.7109375" style="380" customWidth="1"/>
    <col min="7" max="7" width="26.8515625" style="381" customWidth="1"/>
    <col min="8" max="16384" width="9.140625" style="16" customWidth="1"/>
  </cols>
  <sheetData>
    <row r="1" ht="15.75" thickBot="1"/>
    <row r="2" spans="2:5" ht="15.75" thickBot="1">
      <c r="B2" s="93"/>
      <c r="C2" s="57"/>
      <c r="D2" s="57"/>
      <c r="E2" s="58"/>
    </row>
    <row r="3" spans="2:5" ht="15.75" thickBot="1">
      <c r="B3" s="94"/>
      <c r="C3" s="1195" t="s">
        <v>623</v>
      </c>
      <c r="D3" s="1196"/>
      <c r="E3" s="95"/>
    </row>
    <row r="4" spans="2:5" ht="15">
      <c r="B4" s="94"/>
      <c r="C4" s="382"/>
      <c r="D4" s="382"/>
      <c r="E4" s="95"/>
    </row>
    <row r="5" spans="2:8" ht="15.75" thickBot="1">
      <c r="B5" s="94"/>
      <c r="C5" s="383" t="s">
        <v>624</v>
      </c>
      <c r="D5" s="382"/>
      <c r="E5" s="95"/>
      <c r="H5" s="16" t="s">
        <v>625</v>
      </c>
    </row>
    <row r="6" spans="2:5" ht="29.25" thickBot="1">
      <c r="B6" s="94"/>
      <c r="C6" s="384" t="s">
        <v>626</v>
      </c>
      <c r="D6" s="385" t="s">
        <v>627</v>
      </c>
      <c r="E6" s="95"/>
    </row>
    <row r="7" spans="2:5" ht="180.75" thickBot="1">
      <c r="B7" s="94"/>
      <c r="C7" s="386" t="s">
        <v>628</v>
      </c>
      <c r="D7" s="559" t="s">
        <v>1167</v>
      </c>
      <c r="E7" s="95"/>
    </row>
    <row r="8" spans="2:7" ht="129" customHeight="1" thickBot="1">
      <c r="B8" s="94"/>
      <c r="C8" s="387" t="s">
        <v>629</v>
      </c>
      <c r="D8" s="532" t="s">
        <v>1143</v>
      </c>
      <c r="E8" s="95"/>
      <c r="G8" s="388"/>
    </row>
    <row r="9" spans="2:6" ht="177.75" customHeight="1" thickBot="1">
      <c r="B9" s="94"/>
      <c r="C9" s="389" t="s">
        <v>630</v>
      </c>
      <c r="D9" s="533" t="s">
        <v>1144</v>
      </c>
      <c r="E9" s="390"/>
      <c r="F9" s="391"/>
    </row>
    <row r="10" spans="2:7" ht="144.75" customHeight="1" thickBot="1">
      <c r="B10" s="94"/>
      <c r="C10" s="386" t="s">
        <v>631</v>
      </c>
      <c r="D10" s="560" t="s">
        <v>1170</v>
      </c>
      <c r="E10" s="95"/>
      <c r="G10" s="380"/>
    </row>
    <row r="11" spans="2:5" ht="15">
      <c r="B11" s="94"/>
      <c r="C11" s="382"/>
      <c r="D11" s="382"/>
      <c r="E11" s="95"/>
    </row>
    <row r="12" spans="2:5" ht="15.75" thickBot="1">
      <c r="B12" s="94"/>
      <c r="C12" s="1197" t="s">
        <v>1109</v>
      </c>
      <c r="D12" s="1197"/>
      <c r="E12" s="95"/>
    </row>
    <row r="13" spans="2:5" ht="15.75" thickBot="1">
      <c r="B13" s="94"/>
      <c r="C13" s="392" t="s">
        <v>632</v>
      </c>
      <c r="D13" s="384" t="s">
        <v>627</v>
      </c>
      <c r="E13" s="95"/>
    </row>
    <row r="14" spans="2:5" ht="15.75" thickBot="1">
      <c r="B14" s="94"/>
      <c r="C14" s="1198" t="s">
        <v>633</v>
      </c>
      <c r="D14" s="1198"/>
      <c r="E14" s="95"/>
    </row>
    <row r="15" spans="2:5" ht="100.5" customHeight="1" thickBot="1">
      <c r="B15" s="94"/>
      <c r="C15" s="96" t="s">
        <v>634</v>
      </c>
      <c r="D15" s="393"/>
      <c r="E15" s="95"/>
    </row>
    <row r="16" spans="2:6" ht="81" customHeight="1" thickBot="1">
      <c r="B16" s="94"/>
      <c r="C16" s="96" t="s">
        <v>635</v>
      </c>
      <c r="D16" s="96"/>
      <c r="E16" s="95"/>
      <c r="F16" s="391"/>
    </row>
    <row r="17" spans="2:5" ht="15.75" thickBot="1">
      <c r="B17" s="94"/>
      <c r="C17" s="1198" t="s">
        <v>636</v>
      </c>
      <c r="D17" s="1198"/>
      <c r="E17" s="95"/>
    </row>
    <row r="18" spans="2:5" ht="112.5" customHeight="1" thickBot="1">
      <c r="B18" s="94"/>
      <c r="C18" s="96" t="s">
        <v>637</v>
      </c>
      <c r="D18" s="96"/>
      <c r="E18" s="95"/>
    </row>
    <row r="19" spans="2:6" ht="77.25" customHeight="1" thickBot="1">
      <c r="B19" s="94"/>
      <c r="C19" s="96" t="s">
        <v>638</v>
      </c>
      <c r="D19" s="389"/>
      <c r="E19" s="95"/>
      <c r="F19" s="394"/>
    </row>
    <row r="20" spans="2:5" ht="15.75" thickBot="1">
      <c r="B20" s="94"/>
      <c r="C20" s="1198" t="s">
        <v>639</v>
      </c>
      <c r="D20" s="1198"/>
      <c r="E20" s="95"/>
    </row>
    <row r="21" spans="2:6" ht="54" customHeight="1" thickBot="1">
      <c r="B21" s="94"/>
      <c r="C21" s="96" t="s">
        <v>640</v>
      </c>
      <c r="D21" s="96"/>
      <c r="E21" s="95"/>
      <c r="F21" s="394"/>
    </row>
    <row r="22" spans="2:5" ht="63" customHeight="1" thickBot="1">
      <c r="B22" s="94"/>
      <c r="C22" s="96" t="s">
        <v>641</v>
      </c>
      <c r="D22" s="96"/>
      <c r="E22" s="95"/>
    </row>
    <row r="23" spans="2:5" ht="68.25" customHeight="1" thickBot="1">
      <c r="B23" s="94"/>
      <c r="C23" s="96" t="s">
        <v>642</v>
      </c>
      <c r="D23" s="96"/>
      <c r="E23" s="95"/>
    </row>
    <row r="24" spans="2:5" ht="15.75" thickBot="1">
      <c r="B24" s="94"/>
      <c r="C24" s="1198" t="s">
        <v>643</v>
      </c>
      <c r="D24" s="1198"/>
      <c r="E24" s="95"/>
    </row>
    <row r="25" spans="2:6" ht="83.25" customHeight="1" thickBot="1">
      <c r="B25" s="94"/>
      <c r="C25" s="96" t="s">
        <v>644</v>
      </c>
      <c r="D25" s="395"/>
      <c r="E25" s="95"/>
      <c r="F25" s="394"/>
    </row>
    <row r="26" spans="2:7" ht="57.75" customHeight="1" thickBot="1">
      <c r="B26" s="94"/>
      <c r="C26" s="96" t="s">
        <v>645</v>
      </c>
      <c r="D26" s="395"/>
      <c r="E26" s="95"/>
      <c r="F26" s="394"/>
      <c r="G26" s="394"/>
    </row>
    <row r="27" spans="2:5" ht="93.75" customHeight="1" thickBot="1">
      <c r="B27" s="94"/>
      <c r="C27" s="96" t="s">
        <v>646</v>
      </c>
      <c r="D27" s="395"/>
      <c r="E27" s="95"/>
    </row>
    <row r="28" spans="2:5" ht="86.25" customHeight="1" thickBot="1">
      <c r="B28" s="94"/>
      <c r="C28" s="96" t="s">
        <v>647</v>
      </c>
      <c r="D28" s="395"/>
      <c r="E28" s="95"/>
    </row>
    <row r="29" spans="2:5" ht="15">
      <c r="B29" s="94"/>
      <c r="C29" s="382"/>
      <c r="D29" s="382"/>
      <c r="E29" s="95"/>
    </row>
    <row r="30" spans="2:8" s="380" customFormat="1" ht="15">
      <c r="B30" s="94"/>
      <c r="C30" s="382"/>
      <c r="D30" s="382"/>
      <c r="E30" s="95"/>
      <c r="G30" s="381"/>
      <c r="H30" s="16"/>
    </row>
    <row r="31" spans="2:8" s="380" customFormat="1" ht="15.75" thickBot="1">
      <c r="B31" s="117"/>
      <c r="C31" s="97"/>
      <c r="D31" s="97"/>
      <c r="E31" s="118"/>
      <c r="G31" s="381"/>
      <c r="H31" s="16"/>
    </row>
  </sheetData>
  <sheetProtection/>
  <mergeCells count="6">
    <mergeCell ref="C3:D3"/>
    <mergeCell ref="C12:D12"/>
    <mergeCell ref="C14:D14"/>
    <mergeCell ref="C17:D17"/>
    <mergeCell ref="C20:D20"/>
    <mergeCell ref="C24:D24"/>
  </mergeCells>
  <printOptions/>
  <pageMargins left="0.45" right="0.3" top="0.75" bottom="0.75" header="0.3" footer="0.3"/>
  <pageSetup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dimension ref="B1:AO33"/>
  <sheetViews>
    <sheetView zoomScale="67" zoomScaleNormal="67" zoomScalePageLayoutView="0" workbookViewId="0" topLeftCell="B17">
      <selection activeCell="G32" sqref="G32"/>
    </sheetView>
  </sheetViews>
  <sheetFormatPr defaultColWidth="9.140625" defaultRowHeight="15"/>
  <cols>
    <col min="1" max="1" width="4.8515625" style="0" customWidth="1"/>
    <col min="2" max="2" width="55.7109375" style="0" customWidth="1"/>
    <col min="3" max="3" width="12.140625" style="0" customWidth="1"/>
    <col min="4" max="4" width="58.140625" style="0" customWidth="1"/>
    <col min="5" max="5" width="12.140625" style="0" customWidth="1"/>
    <col min="6" max="6" width="10.7109375" style="0" customWidth="1"/>
    <col min="7" max="7" width="36.140625" style="0" customWidth="1"/>
    <col min="8" max="8" width="39.421875" style="0" customWidth="1"/>
    <col min="9" max="9" width="3.421875" style="0" customWidth="1"/>
    <col min="10" max="10" width="43.140625" style="0" customWidth="1"/>
    <col min="11" max="11" width="28.28125" style="0" customWidth="1"/>
    <col min="14" max="14" width="33.140625" style="251" customWidth="1"/>
    <col min="16" max="16" width="10.00390625" style="0" customWidth="1"/>
  </cols>
  <sheetData>
    <row r="1" spans="2:8" ht="15.75" thickBot="1">
      <c r="B1" s="396"/>
      <c r="C1" s="396"/>
      <c r="D1" s="396"/>
      <c r="E1" s="396"/>
      <c r="F1" s="396"/>
      <c r="G1" s="396"/>
      <c r="H1" s="396"/>
    </row>
    <row r="2" spans="2:13" ht="15" customHeight="1" thickBot="1">
      <c r="B2" s="85"/>
      <c r="C2" s="1245"/>
      <c r="D2" s="1245"/>
      <c r="E2" s="1245"/>
      <c r="F2" s="1245"/>
      <c r="G2" s="1245"/>
      <c r="H2" s="80"/>
      <c r="I2" s="80"/>
      <c r="J2" s="80"/>
      <c r="K2" s="80"/>
      <c r="L2" s="80"/>
      <c r="M2" s="81"/>
    </row>
    <row r="3" spans="2:13" ht="27" thickBot="1">
      <c r="B3" s="86"/>
      <c r="C3" s="1246" t="s">
        <v>648</v>
      </c>
      <c r="D3" s="1247"/>
      <c r="E3" s="1247"/>
      <c r="F3" s="1248"/>
      <c r="G3" s="87"/>
      <c r="H3" s="83"/>
      <c r="I3" s="83"/>
      <c r="J3" s="83"/>
      <c r="K3" s="83"/>
      <c r="L3" s="83"/>
      <c r="M3" s="84"/>
    </row>
    <row r="4" spans="2:13" ht="15" customHeight="1">
      <c r="B4" s="86"/>
      <c r="C4" s="87"/>
      <c r="D4" s="87"/>
      <c r="E4" s="87"/>
      <c r="F4" s="87"/>
      <c r="G4" s="87"/>
      <c r="H4" s="83"/>
      <c r="I4" s="83"/>
      <c r="J4" s="83"/>
      <c r="K4" s="83"/>
      <c r="L4" s="83"/>
      <c r="M4" s="84"/>
    </row>
    <row r="5" spans="2:13" ht="15.75" customHeight="1" thickBot="1">
      <c r="B5" s="82"/>
      <c r="C5" s="83"/>
      <c r="D5" s="83"/>
      <c r="E5" s="83"/>
      <c r="F5" s="83"/>
      <c r="G5" s="83"/>
      <c r="H5" s="83"/>
      <c r="I5" s="83"/>
      <c r="J5" s="83"/>
      <c r="K5" s="83"/>
      <c r="L5" s="83"/>
      <c r="M5" s="84"/>
    </row>
    <row r="6" spans="2:13" ht="15.75" customHeight="1">
      <c r="B6" s="1249" t="s">
        <v>649</v>
      </c>
      <c r="C6" s="1250"/>
      <c r="D6" s="1250"/>
      <c r="E6" s="1250"/>
      <c r="F6" s="1250"/>
      <c r="G6" s="1250"/>
      <c r="H6" s="1250"/>
      <c r="I6" s="1250"/>
      <c r="J6" s="1250"/>
      <c r="K6" s="1250"/>
      <c r="L6" s="1250"/>
      <c r="M6" s="1251"/>
    </row>
    <row r="7" spans="2:13" ht="15.75" customHeight="1" thickBot="1">
      <c r="B7" s="1252"/>
      <c r="C7" s="1253"/>
      <c r="D7" s="1253"/>
      <c r="E7" s="1253"/>
      <c r="F7" s="1253"/>
      <c r="G7" s="1253"/>
      <c r="H7" s="1253"/>
      <c r="I7" s="1253"/>
      <c r="J7" s="1253"/>
      <c r="K7" s="1253"/>
      <c r="L7" s="1253"/>
      <c r="M7" s="1254"/>
    </row>
    <row r="8" spans="2:13" ht="15.75" customHeight="1">
      <c r="B8" s="1249" t="s">
        <v>650</v>
      </c>
      <c r="C8" s="1250"/>
      <c r="D8" s="1250"/>
      <c r="E8" s="1250"/>
      <c r="F8" s="1250"/>
      <c r="G8" s="1250"/>
      <c r="H8" s="1250"/>
      <c r="I8" s="1250"/>
      <c r="J8" s="1250"/>
      <c r="K8" s="1250"/>
      <c r="L8" s="1250"/>
      <c r="M8" s="1251"/>
    </row>
    <row r="9" spans="2:13" ht="15.75" customHeight="1" thickBot="1">
      <c r="B9" s="1255" t="s">
        <v>651</v>
      </c>
      <c r="C9" s="1256"/>
      <c r="D9" s="1256"/>
      <c r="E9" s="1256"/>
      <c r="F9" s="1256"/>
      <c r="G9" s="1256"/>
      <c r="H9" s="1256"/>
      <c r="I9" s="1256"/>
      <c r="J9" s="1256"/>
      <c r="K9" s="1256"/>
      <c r="L9" s="1256"/>
      <c r="M9" s="1257"/>
    </row>
    <row r="10" spans="2:13" ht="15.75" customHeight="1" thickBot="1">
      <c r="B10" s="397"/>
      <c r="C10" s="397"/>
      <c r="D10" s="397"/>
      <c r="E10" s="397"/>
      <c r="F10" s="397"/>
      <c r="G10" s="397"/>
      <c r="H10" s="397"/>
      <c r="I10" s="397"/>
      <c r="J10" s="397"/>
      <c r="K10" s="397"/>
      <c r="L10" s="397"/>
      <c r="M10" s="397"/>
    </row>
    <row r="11" spans="2:13" ht="15.75" thickBot="1">
      <c r="B11" s="1258" t="s">
        <v>652</v>
      </c>
      <c r="C11" s="1259"/>
      <c r="D11" s="1260"/>
      <c r="E11" s="397"/>
      <c r="F11" s="397"/>
      <c r="G11" s="397"/>
      <c r="H11" s="398"/>
      <c r="I11" s="398"/>
      <c r="J11" s="398"/>
      <c r="K11" s="398"/>
      <c r="L11" s="398"/>
      <c r="M11" s="398"/>
    </row>
    <row r="12" spans="2:13" ht="8.25" customHeight="1" thickBot="1">
      <c r="B12" s="397"/>
      <c r="C12" s="397"/>
      <c r="D12" s="397"/>
      <c r="E12" s="397"/>
      <c r="F12" s="397"/>
      <c r="G12" s="397"/>
      <c r="H12" s="398"/>
      <c r="I12" s="398"/>
      <c r="J12" s="398"/>
      <c r="K12" s="398"/>
      <c r="L12" s="398"/>
      <c r="M12" s="398"/>
    </row>
    <row r="13" spans="2:13" ht="13.5" customHeight="1" thickBot="1">
      <c r="B13" s="1261" t="s">
        <v>653</v>
      </c>
      <c r="C13" s="1262"/>
      <c r="D13" s="1262"/>
      <c r="E13" s="1262"/>
      <c r="F13" s="1262"/>
      <c r="G13" s="1262"/>
      <c r="H13" s="1262"/>
      <c r="I13" s="1262"/>
      <c r="J13" s="1262"/>
      <c r="K13" s="1262"/>
      <c r="L13" s="1262"/>
      <c r="M13" s="1263"/>
    </row>
    <row r="14" spans="2:16" s="400" customFormat="1" ht="64.5" customHeight="1" thickBot="1">
      <c r="B14" s="434" t="s">
        <v>654</v>
      </c>
      <c r="C14" s="399" t="s">
        <v>655</v>
      </c>
      <c r="D14" s="434" t="s">
        <v>656</v>
      </c>
      <c r="E14" s="399" t="s">
        <v>655</v>
      </c>
      <c r="F14" s="1264" t="s">
        <v>657</v>
      </c>
      <c r="G14" s="1265"/>
      <c r="H14" s="1264" t="s">
        <v>658</v>
      </c>
      <c r="I14" s="1265"/>
      <c r="J14" s="1264" t="s">
        <v>659</v>
      </c>
      <c r="K14" s="1265"/>
      <c r="L14" s="1264" t="s">
        <v>660</v>
      </c>
      <c r="M14" s="1265"/>
      <c r="N14" s="251"/>
      <c r="P14" s="401"/>
    </row>
    <row r="15" spans="2:41" ht="186.75" customHeight="1" thickBot="1">
      <c r="B15" s="402" t="s">
        <v>661</v>
      </c>
      <c r="C15" s="403">
        <v>3</v>
      </c>
      <c r="D15" s="404" t="s">
        <v>662</v>
      </c>
      <c r="E15" s="403">
        <v>3.1</v>
      </c>
      <c r="F15" s="1240" t="s">
        <v>663</v>
      </c>
      <c r="G15" s="1241"/>
      <c r="H15" s="1240" t="s">
        <v>664</v>
      </c>
      <c r="I15" s="1241"/>
      <c r="J15" s="1227" t="s">
        <v>665</v>
      </c>
      <c r="K15" s="1228"/>
      <c r="L15" s="1229"/>
      <c r="M15" s="1230"/>
      <c r="N15" s="405"/>
      <c r="O15" s="6"/>
      <c r="P15" s="406"/>
      <c r="Q15" s="6"/>
      <c r="R15" s="6"/>
      <c r="S15" s="6"/>
      <c r="T15" s="6"/>
      <c r="U15" s="6"/>
      <c r="V15" s="6"/>
      <c r="W15" s="6"/>
      <c r="X15" s="6"/>
      <c r="Y15" s="6"/>
      <c r="Z15" s="6"/>
      <c r="AA15" s="6"/>
      <c r="AB15" s="6"/>
      <c r="AC15" s="6"/>
      <c r="AD15" s="6"/>
      <c r="AE15" s="6"/>
      <c r="AF15" s="6"/>
      <c r="AG15" s="6"/>
      <c r="AH15" s="6"/>
      <c r="AI15" s="6"/>
      <c r="AJ15" s="396"/>
      <c r="AK15" s="396"/>
      <c r="AL15" s="396"/>
      <c r="AM15" s="396"/>
      <c r="AN15" s="396"/>
      <c r="AO15" s="396"/>
    </row>
    <row r="16" spans="2:41" s="398" customFormat="1" ht="9.75" customHeight="1" thickBot="1">
      <c r="B16" s="407"/>
      <c r="C16" s="407"/>
      <c r="D16" s="407"/>
      <c r="E16" s="407"/>
      <c r="F16" s="1231"/>
      <c r="G16" s="1232"/>
      <c r="H16" s="1232"/>
      <c r="I16" s="1232"/>
      <c r="J16" s="1232"/>
      <c r="K16" s="1232"/>
      <c r="L16" s="1232"/>
      <c r="M16" s="1232"/>
      <c r="N16" s="405"/>
      <c r="O16" s="6"/>
      <c r="P16" s="6"/>
      <c r="Q16" s="6"/>
      <c r="R16" s="6"/>
      <c r="S16" s="6"/>
      <c r="T16" s="6"/>
      <c r="U16" s="6"/>
      <c r="V16" s="6"/>
      <c r="W16" s="6"/>
      <c r="X16" s="6"/>
      <c r="Y16" s="6"/>
      <c r="Z16" s="6"/>
      <c r="AA16" s="6"/>
      <c r="AB16" s="6"/>
      <c r="AC16" s="6"/>
      <c r="AD16" s="6"/>
      <c r="AE16" s="6"/>
      <c r="AF16" s="6"/>
      <c r="AG16" s="6"/>
      <c r="AH16" s="6"/>
      <c r="AI16" s="6"/>
      <c r="AJ16" s="408"/>
      <c r="AK16" s="408"/>
      <c r="AL16" s="408"/>
      <c r="AM16" s="408"/>
      <c r="AN16" s="408"/>
      <c r="AO16" s="408"/>
    </row>
    <row r="17" spans="2:41" s="400" customFormat="1" ht="48" customHeight="1" thickBot="1">
      <c r="B17" s="431" t="s">
        <v>666</v>
      </c>
      <c r="C17" s="431" t="s">
        <v>655</v>
      </c>
      <c r="D17" s="431" t="s">
        <v>667</v>
      </c>
      <c r="E17" s="431" t="s">
        <v>655</v>
      </c>
      <c r="F17" s="1222" t="s">
        <v>657</v>
      </c>
      <c r="G17" s="1234"/>
      <c r="H17" s="1222" t="s">
        <v>658</v>
      </c>
      <c r="I17" s="1234"/>
      <c r="J17" s="1222" t="s">
        <v>659</v>
      </c>
      <c r="K17" s="1234"/>
      <c r="L17" s="1222" t="s">
        <v>660</v>
      </c>
      <c r="M17" s="1234"/>
      <c r="N17" s="405"/>
      <c r="O17" s="409"/>
      <c r="P17" s="406"/>
      <c r="Q17" s="409"/>
      <c r="R17" s="409"/>
      <c r="S17" s="409"/>
      <c r="T17" s="409"/>
      <c r="U17" s="409"/>
      <c r="V17" s="409"/>
      <c r="W17" s="409"/>
      <c r="X17" s="409"/>
      <c r="Y17" s="409"/>
      <c r="Z17" s="409"/>
      <c r="AA17" s="409"/>
      <c r="AB17" s="409"/>
      <c r="AC17" s="409"/>
      <c r="AD17" s="409"/>
      <c r="AE17" s="409"/>
      <c r="AF17" s="409"/>
      <c r="AG17" s="409"/>
      <c r="AH17" s="409"/>
      <c r="AI17" s="409"/>
      <c r="AJ17" s="410"/>
      <c r="AK17" s="410"/>
      <c r="AL17" s="410"/>
      <c r="AM17" s="410"/>
      <c r="AN17" s="410"/>
      <c r="AO17" s="410"/>
    </row>
    <row r="18" spans="2:41" ht="354.75" customHeight="1" thickBot="1">
      <c r="B18" s="411" t="s">
        <v>668</v>
      </c>
      <c r="C18" s="412">
        <v>3</v>
      </c>
      <c r="D18" s="534" t="s">
        <v>1145</v>
      </c>
      <c r="E18" s="412">
        <v>3.1</v>
      </c>
      <c r="F18" s="1225" t="s">
        <v>669</v>
      </c>
      <c r="G18" s="1226"/>
      <c r="H18" s="1225" t="s">
        <v>670</v>
      </c>
      <c r="I18" s="1226"/>
      <c r="J18" s="1240" t="s">
        <v>671</v>
      </c>
      <c r="K18" s="1241"/>
      <c r="L18" s="1229"/>
      <c r="M18" s="1230"/>
      <c r="N18" s="405"/>
      <c r="O18" s="6"/>
      <c r="P18" s="406"/>
      <c r="Q18" s="6"/>
      <c r="R18" s="6"/>
      <c r="S18" s="6"/>
      <c r="T18" s="6"/>
      <c r="U18" s="6"/>
      <c r="V18" s="6"/>
      <c r="W18" s="6"/>
      <c r="X18" s="6"/>
      <c r="Y18" s="6"/>
      <c r="Z18" s="6"/>
      <c r="AA18" s="6"/>
      <c r="AB18" s="6"/>
      <c r="AC18" s="6"/>
      <c r="AD18" s="6"/>
      <c r="AE18" s="6"/>
      <c r="AF18" s="6"/>
      <c r="AG18" s="6"/>
      <c r="AH18" s="6"/>
      <c r="AI18" s="6"/>
      <c r="AJ18" s="396"/>
      <c r="AK18" s="396"/>
      <c r="AL18" s="396"/>
      <c r="AM18" s="396"/>
      <c r="AN18" s="396"/>
      <c r="AO18" s="396"/>
    </row>
    <row r="19" spans="2:41" ht="19.5" thickBot="1">
      <c r="B19" s="1242" t="s">
        <v>672</v>
      </c>
      <c r="C19" s="1243"/>
      <c r="D19" s="1243"/>
      <c r="E19" s="1243"/>
      <c r="F19" s="1243"/>
      <c r="G19" s="1243"/>
      <c r="H19" s="1243"/>
      <c r="I19" s="1243"/>
      <c r="J19" s="1243"/>
      <c r="K19" s="1243"/>
      <c r="L19" s="1243"/>
      <c r="M19" s="1243"/>
      <c r="N19" s="413"/>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row>
    <row r="20" spans="2:41" s="400" customFormat="1" ht="48" customHeight="1" thickBot="1">
      <c r="B20" s="431" t="s">
        <v>654</v>
      </c>
      <c r="C20" s="431" t="s">
        <v>655</v>
      </c>
      <c r="D20" s="431" t="s">
        <v>656</v>
      </c>
      <c r="E20" s="414" t="s">
        <v>655</v>
      </c>
      <c r="F20" s="1222" t="s">
        <v>673</v>
      </c>
      <c r="G20" s="1234"/>
      <c r="H20" s="1222" t="s">
        <v>674</v>
      </c>
      <c r="I20" s="1234"/>
      <c r="J20" s="1222" t="s">
        <v>659</v>
      </c>
      <c r="K20" s="1234"/>
      <c r="L20" s="1222" t="s">
        <v>660</v>
      </c>
      <c r="M20" s="1244"/>
      <c r="N20" s="413"/>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row>
    <row r="21" spans="2:13" ht="329.25" customHeight="1" thickBot="1">
      <c r="B21" s="415" t="s">
        <v>661</v>
      </c>
      <c r="C21" s="403">
        <v>5</v>
      </c>
      <c r="D21" s="535" t="s">
        <v>1146</v>
      </c>
      <c r="E21" s="417">
        <v>5</v>
      </c>
      <c r="F21" s="1225" t="s">
        <v>675</v>
      </c>
      <c r="G21" s="1226"/>
      <c r="H21" s="1225" t="s">
        <v>676</v>
      </c>
      <c r="I21" s="1226"/>
      <c r="J21" s="1240" t="s">
        <v>677</v>
      </c>
      <c r="K21" s="1241"/>
      <c r="L21" s="1229"/>
      <c r="M21" s="1230"/>
    </row>
    <row r="22" spans="2:14" s="398" customFormat="1" ht="9.75" customHeight="1" thickBot="1">
      <c r="B22" s="407"/>
      <c r="C22" s="407"/>
      <c r="D22" s="407"/>
      <c r="E22" s="407"/>
      <c r="F22" s="1231"/>
      <c r="G22" s="1232"/>
      <c r="H22" s="1232"/>
      <c r="I22" s="1232"/>
      <c r="J22" s="1232"/>
      <c r="K22" s="1232"/>
      <c r="L22" s="1232"/>
      <c r="M22" s="1233"/>
      <c r="N22" s="418"/>
    </row>
    <row r="23" spans="2:14" s="400" customFormat="1" ht="48" customHeight="1" thickBot="1">
      <c r="B23" s="431" t="s">
        <v>666</v>
      </c>
      <c r="C23" s="431" t="s">
        <v>655</v>
      </c>
      <c r="D23" s="431" t="s">
        <v>667</v>
      </c>
      <c r="E23" s="431" t="s">
        <v>655</v>
      </c>
      <c r="F23" s="1222" t="s">
        <v>673</v>
      </c>
      <c r="G23" s="1234"/>
      <c r="H23" s="1222" t="s">
        <v>674</v>
      </c>
      <c r="I23" s="1234"/>
      <c r="J23" s="1222" t="s">
        <v>659</v>
      </c>
      <c r="K23" s="1234"/>
      <c r="L23" s="1222" t="s">
        <v>660</v>
      </c>
      <c r="M23" s="1234"/>
      <c r="N23" s="251"/>
    </row>
    <row r="24" spans="2:13" ht="409.5" customHeight="1" thickBot="1">
      <c r="B24" s="411" t="s">
        <v>668</v>
      </c>
      <c r="C24" s="412">
        <v>5</v>
      </c>
      <c r="D24" s="534" t="s">
        <v>1147</v>
      </c>
      <c r="E24" s="412">
        <v>5</v>
      </c>
      <c r="F24" s="1235" t="s">
        <v>678</v>
      </c>
      <c r="G24" s="1236"/>
      <c r="H24" s="1225" t="s">
        <v>679</v>
      </c>
      <c r="I24" s="1226"/>
      <c r="J24" s="1227" t="s">
        <v>680</v>
      </c>
      <c r="K24" s="1228"/>
      <c r="L24" s="1229"/>
      <c r="M24" s="1230"/>
    </row>
    <row r="25" ht="15.75" thickBot="1"/>
    <row r="26" spans="2:13" ht="19.5" thickBot="1">
      <c r="B26" s="1237" t="s">
        <v>681</v>
      </c>
      <c r="C26" s="1238"/>
      <c r="D26" s="1238"/>
      <c r="E26" s="1238"/>
      <c r="F26" s="1238"/>
      <c r="G26" s="1238"/>
      <c r="H26" s="1238"/>
      <c r="I26" s="1238"/>
      <c r="J26" s="1238"/>
      <c r="K26" s="1238"/>
      <c r="L26" s="1238"/>
      <c r="M26" s="1239"/>
    </row>
    <row r="27" spans="2:14" s="400" customFormat="1" ht="48" customHeight="1" thickBot="1">
      <c r="B27" s="431" t="s">
        <v>654</v>
      </c>
      <c r="C27" s="431" t="s">
        <v>655</v>
      </c>
      <c r="D27" s="431" t="s">
        <v>656</v>
      </c>
      <c r="E27" s="431" t="s">
        <v>655</v>
      </c>
      <c r="F27" s="1222" t="s">
        <v>673</v>
      </c>
      <c r="G27" s="1234"/>
      <c r="H27" s="1222" t="s">
        <v>674</v>
      </c>
      <c r="I27" s="1234"/>
      <c r="J27" s="1222" t="s">
        <v>659</v>
      </c>
      <c r="K27" s="1234"/>
      <c r="L27" s="1222" t="s">
        <v>660</v>
      </c>
      <c r="M27" s="1234"/>
      <c r="N27" s="251"/>
    </row>
    <row r="28" spans="2:13" ht="190.5" customHeight="1" thickBot="1">
      <c r="B28" s="415" t="s">
        <v>661</v>
      </c>
      <c r="C28" s="403">
        <v>7</v>
      </c>
      <c r="D28" s="416" t="s">
        <v>682</v>
      </c>
      <c r="E28" s="403">
        <v>7</v>
      </c>
      <c r="F28" s="1225" t="s">
        <v>683</v>
      </c>
      <c r="G28" s="1226"/>
      <c r="H28" s="1225" t="s">
        <v>684</v>
      </c>
      <c r="I28" s="1226"/>
      <c r="J28" s="1227" t="s">
        <v>685</v>
      </c>
      <c r="K28" s="1228"/>
      <c r="L28" s="1229"/>
      <c r="M28" s="1230"/>
    </row>
    <row r="29" spans="2:14" s="398" customFormat="1" ht="9.75" customHeight="1" thickBot="1">
      <c r="B29" s="407"/>
      <c r="C29" s="407"/>
      <c r="D29" s="407"/>
      <c r="E29" s="407"/>
      <c r="F29" s="1231"/>
      <c r="G29" s="1232"/>
      <c r="H29" s="1232"/>
      <c r="I29" s="1232"/>
      <c r="J29" s="1232"/>
      <c r="K29" s="1232"/>
      <c r="L29" s="1232"/>
      <c r="M29" s="1233"/>
      <c r="N29" s="418"/>
    </row>
    <row r="30" spans="2:14" s="400" customFormat="1" ht="48" customHeight="1" thickBot="1">
      <c r="B30" s="432" t="s">
        <v>666</v>
      </c>
      <c r="C30" s="432" t="s">
        <v>655</v>
      </c>
      <c r="D30" s="432" t="s">
        <v>667</v>
      </c>
      <c r="E30" s="432" t="s">
        <v>655</v>
      </c>
      <c r="F30" s="1222" t="s">
        <v>673</v>
      </c>
      <c r="G30" s="1223"/>
      <c r="H30" s="1224" t="s">
        <v>674</v>
      </c>
      <c r="I30" s="1223"/>
      <c r="J30" s="1224" t="s">
        <v>659</v>
      </c>
      <c r="K30" s="1223"/>
      <c r="L30" s="1224" t="s">
        <v>660</v>
      </c>
      <c r="M30" s="1223"/>
      <c r="N30" s="251"/>
    </row>
    <row r="31" spans="2:13" ht="133.5" customHeight="1" thickBot="1">
      <c r="B31" s="1199" t="s">
        <v>1149</v>
      </c>
      <c r="C31" s="1202">
        <v>7</v>
      </c>
      <c r="D31" s="1205" t="s">
        <v>1148</v>
      </c>
      <c r="E31" s="1202">
        <v>7.1</v>
      </c>
      <c r="F31" s="419"/>
      <c r="G31" s="420" t="s">
        <v>686</v>
      </c>
      <c r="H31" s="421" t="s">
        <v>687</v>
      </c>
      <c r="I31" s="422"/>
      <c r="J31" s="1208" t="s">
        <v>688</v>
      </c>
      <c r="K31" s="1209"/>
      <c r="L31" s="1214"/>
      <c r="M31" s="1215"/>
    </row>
    <row r="32" spans="2:13" ht="144" customHeight="1">
      <c r="B32" s="1200"/>
      <c r="C32" s="1203"/>
      <c r="D32" s="1206"/>
      <c r="E32" s="1203"/>
      <c r="F32" s="116"/>
      <c r="G32" s="420" t="s">
        <v>689</v>
      </c>
      <c r="H32" s="1220" t="s">
        <v>687</v>
      </c>
      <c r="I32" s="1221"/>
      <c r="J32" s="1210"/>
      <c r="K32" s="1211"/>
      <c r="L32" s="1216"/>
      <c r="M32" s="1217"/>
    </row>
    <row r="33" spans="2:13" ht="147.75" customHeight="1">
      <c r="B33" s="1201"/>
      <c r="C33" s="1204"/>
      <c r="D33" s="1207"/>
      <c r="E33" s="1204"/>
      <c r="F33" s="427"/>
      <c r="G33" s="423" t="s">
        <v>690</v>
      </c>
      <c r="H33" s="424" t="s">
        <v>691</v>
      </c>
      <c r="I33" s="425"/>
      <c r="J33" s="1212"/>
      <c r="K33" s="1213"/>
      <c r="L33" s="1218"/>
      <c r="M33" s="1219"/>
    </row>
    <row r="36" ht="48" customHeight="1"/>
    <row r="37" ht="276.75" customHeight="1"/>
    <row r="38" ht="9.75" customHeight="1"/>
    <row r="39" ht="48" customHeight="1"/>
    <row r="40" ht="271.5" customHeight="1"/>
  </sheetData>
  <sheetProtection/>
  <mergeCells count="63">
    <mergeCell ref="F15:G15"/>
    <mergeCell ref="H15:I15"/>
    <mergeCell ref="J15:K15"/>
    <mergeCell ref="L15:M15"/>
    <mergeCell ref="B11:D11"/>
    <mergeCell ref="B13:M13"/>
    <mergeCell ref="F14:G14"/>
    <mergeCell ref="H14:I14"/>
    <mergeCell ref="J14:K14"/>
    <mergeCell ref="L14:M14"/>
    <mergeCell ref="B19:M19"/>
    <mergeCell ref="F20:G20"/>
    <mergeCell ref="H20:I20"/>
    <mergeCell ref="J20:K20"/>
    <mergeCell ref="L20:M20"/>
    <mergeCell ref="C2:G2"/>
    <mergeCell ref="C3:F3"/>
    <mergeCell ref="B6:M7"/>
    <mergeCell ref="B8:M8"/>
    <mergeCell ref="B9:M9"/>
    <mergeCell ref="F16:M16"/>
    <mergeCell ref="F17:G17"/>
    <mergeCell ref="H17:I17"/>
    <mergeCell ref="J17:K17"/>
    <mergeCell ref="L17:M17"/>
    <mergeCell ref="F18:G18"/>
    <mergeCell ref="H18:I18"/>
    <mergeCell ref="J18:K18"/>
    <mergeCell ref="L18:M18"/>
    <mergeCell ref="F21:G21"/>
    <mergeCell ref="H21:I21"/>
    <mergeCell ref="J21:K21"/>
    <mergeCell ref="L21:M21"/>
    <mergeCell ref="F22:M22"/>
    <mergeCell ref="F23:G23"/>
    <mergeCell ref="H23:I23"/>
    <mergeCell ref="J23:K23"/>
    <mergeCell ref="F27:G27"/>
    <mergeCell ref="H27:I27"/>
    <mergeCell ref="L23:M23"/>
    <mergeCell ref="F24:G24"/>
    <mergeCell ref="H24:I24"/>
    <mergeCell ref="J24:K24"/>
    <mergeCell ref="J27:K27"/>
    <mergeCell ref="L27:M27"/>
    <mergeCell ref="L24:M24"/>
    <mergeCell ref="B26:M26"/>
    <mergeCell ref="F30:G30"/>
    <mergeCell ref="H30:I30"/>
    <mergeCell ref="J30:K30"/>
    <mergeCell ref="L30:M30"/>
    <mergeCell ref="F28:G28"/>
    <mergeCell ref="H28:I28"/>
    <mergeCell ref="J28:K28"/>
    <mergeCell ref="L28:M28"/>
    <mergeCell ref="F29:M29"/>
    <mergeCell ref="B31:B33"/>
    <mergeCell ref="C31:C33"/>
    <mergeCell ref="D31:D33"/>
    <mergeCell ref="E31:E33"/>
    <mergeCell ref="J31:K33"/>
    <mergeCell ref="L31:M33"/>
    <mergeCell ref="H32:I32"/>
  </mergeCells>
  <dataValidations count="4">
    <dataValidation type="list" allowBlank="1" showInputMessage="1" showErrorMessage="1" sqref="C31">
      <formula1>"1,01.II,02.II,3,4,5,6,7"</formula1>
    </dataValidation>
    <dataValidation type="list" allowBlank="1" showInputMessage="1" showErrorMessage="1" sqref="C15">
      <formula1>"1,2,3,4,5,6,7"</formula1>
    </dataValidation>
    <dataValidation type="list" allowBlank="1" showInputMessage="1" showErrorMessage="1" sqref="E31">
      <formula1>"01.I,02.I,2002.01.01,2002.01.02,2002.02.01,2002.02.02,01.III,02.III,01.IV,02.IV,5,01.VI,02.VI,01.VII,02.VII"</formula1>
    </dataValidation>
    <dataValidation type="list" allowBlank="1" showInputMessage="1" showErrorMessage="1" sqref="E15">
      <formula1>"1,01.II,02.II,01.III,02.III,01.IV,02.IV,5,01.VI,02.VI,7"</formula1>
    </dataValidation>
  </dataValidations>
  <printOptions/>
  <pageMargins left="0.2" right="0.2" top="0.75" bottom="0.75" header="0.3" footer="0.3"/>
  <pageSetup horizontalDpi="600" verticalDpi="600" orientation="landscape" scale="4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2:S320"/>
  <sheetViews>
    <sheetView showGridLines="0" zoomScale="50" zoomScaleNormal="50" zoomScalePageLayoutView="0" workbookViewId="0" topLeftCell="A79">
      <selection activeCell="K12" sqref="K12"/>
    </sheetView>
  </sheetViews>
  <sheetFormatPr defaultColWidth="9.140625" defaultRowHeight="15" outlineLevelRow="1"/>
  <cols>
    <col min="1" max="1" width="3.00390625" style="120" customWidth="1"/>
    <col min="2" max="2" width="28.57421875" style="120" customWidth="1"/>
    <col min="3" max="3" width="50.57421875" style="120" customWidth="1"/>
    <col min="4" max="4" width="34.28125" style="120" customWidth="1"/>
    <col min="5" max="5" width="32.00390625" style="120" customWidth="1"/>
    <col min="6" max="6" width="26.7109375" style="120" customWidth="1"/>
    <col min="7" max="7" width="26.421875" style="120" bestFit="1" customWidth="1"/>
    <col min="8" max="8" width="30.00390625" style="120" customWidth="1"/>
    <col min="9" max="9" width="26.140625" style="120" customWidth="1"/>
    <col min="10" max="10" width="25.8515625" style="120" customWidth="1"/>
    <col min="11" max="11" width="31.00390625" style="120" bestFit="1" customWidth="1"/>
    <col min="12" max="12" width="30.28125" style="120" customWidth="1"/>
    <col min="13" max="13" width="27.140625" style="120" bestFit="1" customWidth="1"/>
    <col min="14" max="14" width="25.00390625" style="120" customWidth="1"/>
    <col min="15" max="15" width="25.8515625" style="120" bestFit="1" customWidth="1"/>
    <col min="16" max="16" width="30.28125" style="120" customWidth="1"/>
    <col min="17" max="17" width="27.140625" style="120" bestFit="1" customWidth="1"/>
    <col min="18" max="18" width="24.28125" style="120" customWidth="1"/>
    <col min="19" max="19" width="23.140625" style="120" bestFit="1" customWidth="1"/>
    <col min="20" max="20" width="27.7109375" style="120" customWidth="1"/>
    <col min="21" max="16384" width="9.140625" style="120" customWidth="1"/>
  </cols>
  <sheetData>
    <row r="1" ht="15.75" thickBot="1"/>
    <row r="2" spans="2:19" ht="26.25">
      <c r="B2" s="85"/>
      <c r="C2" s="1245"/>
      <c r="D2" s="1245"/>
      <c r="E2" s="1245"/>
      <c r="F2" s="1245"/>
      <c r="G2" s="1245"/>
      <c r="H2" s="80"/>
      <c r="I2" s="80"/>
      <c r="J2" s="80"/>
      <c r="K2" s="80"/>
      <c r="L2" s="80"/>
      <c r="M2" s="80"/>
      <c r="N2" s="80"/>
      <c r="O2" s="80"/>
      <c r="P2" s="80"/>
      <c r="Q2" s="80"/>
      <c r="R2" s="80"/>
      <c r="S2" s="81"/>
    </row>
    <row r="3" spans="2:19" ht="26.25">
      <c r="B3" s="86"/>
      <c r="C3" s="1366" t="s">
        <v>692</v>
      </c>
      <c r="D3" s="1367"/>
      <c r="E3" s="1367"/>
      <c r="F3" s="1367"/>
      <c r="G3" s="1368"/>
      <c r="H3" s="83"/>
      <c r="I3" s="83"/>
      <c r="J3" s="83"/>
      <c r="K3" s="83"/>
      <c r="L3" s="83"/>
      <c r="M3" s="83"/>
      <c r="N3" s="83"/>
      <c r="O3" s="83"/>
      <c r="P3" s="83"/>
      <c r="Q3" s="83"/>
      <c r="R3" s="83"/>
      <c r="S3" s="84"/>
    </row>
    <row r="4" spans="2:19" ht="26.25">
      <c r="B4" s="86"/>
      <c r="C4" s="87"/>
      <c r="D4" s="87"/>
      <c r="E4" s="87"/>
      <c r="F4" s="87"/>
      <c r="G4" s="87"/>
      <c r="H4" s="83"/>
      <c r="I4" s="83"/>
      <c r="J4" s="83"/>
      <c r="K4" s="83"/>
      <c r="L4" s="83"/>
      <c r="M4" s="83"/>
      <c r="N4" s="83"/>
      <c r="O4" s="83"/>
      <c r="P4" s="83"/>
      <c r="Q4" s="83"/>
      <c r="R4" s="83"/>
      <c r="S4" s="84"/>
    </row>
    <row r="5" spans="2:19" ht="15.75" thickBot="1">
      <c r="B5" s="82"/>
      <c r="C5" s="83"/>
      <c r="D5" s="83"/>
      <c r="E5" s="83"/>
      <c r="F5" s="83"/>
      <c r="G5" s="83"/>
      <c r="H5" s="83"/>
      <c r="I5" s="83"/>
      <c r="J5" s="83"/>
      <c r="K5" s="83"/>
      <c r="L5" s="83"/>
      <c r="M5" s="83"/>
      <c r="N5" s="83"/>
      <c r="O5" s="83"/>
      <c r="P5" s="83"/>
      <c r="Q5" s="83"/>
      <c r="R5" s="83"/>
      <c r="S5" s="84"/>
    </row>
    <row r="6" spans="2:19" ht="34.5" customHeight="1" thickBot="1">
      <c r="B6" s="1364" t="s">
        <v>693</v>
      </c>
      <c r="C6" s="1365"/>
      <c r="D6" s="1365"/>
      <c r="E6" s="1365"/>
      <c r="F6" s="1365"/>
      <c r="G6" s="1365"/>
      <c r="H6" s="205"/>
      <c r="I6" s="205"/>
      <c r="J6" s="205"/>
      <c r="K6" s="205"/>
      <c r="L6" s="205"/>
      <c r="M6" s="205"/>
      <c r="N6" s="205"/>
      <c r="O6" s="205"/>
      <c r="P6" s="205"/>
      <c r="Q6" s="205"/>
      <c r="R6" s="205"/>
      <c r="S6" s="206"/>
    </row>
    <row r="7" spans="2:19" ht="15.75" customHeight="1">
      <c r="B7" s="1364" t="s">
        <v>694</v>
      </c>
      <c r="C7" s="1250"/>
      <c r="D7" s="1250"/>
      <c r="E7" s="1250"/>
      <c r="F7" s="1250"/>
      <c r="G7" s="1250"/>
      <c r="H7" s="205"/>
      <c r="I7" s="205"/>
      <c r="J7" s="205"/>
      <c r="K7" s="205"/>
      <c r="L7" s="205"/>
      <c r="M7" s="205"/>
      <c r="N7" s="205"/>
      <c r="O7" s="205"/>
      <c r="P7" s="205"/>
      <c r="Q7" s="205"/>
      <c r="R7" s="205"/>
      <c r="S7" s="206"/>
    </row>
    <row r="8" spans="2:19" ht="15.75" customHeight="1" thickBot="1">
      <c r="B8" s="1255" t="s">
        <v>651</v>
      </c>
      <c r="C8" s="1256"/>
      <c r="D8" s="1256"/>
      <c r="E8" s="1256"/>
      <c r="F8" s="1256"/>
      <c r="G8" s="1256"/>
      <c r="H8" s="207"/>
      <c r="I8" s="207"/>
      <c r="J8" s="207"/>
      <c r="K8" s="207"/>
      <c r="L8" s="207"/>
      <c r="M8" s="207"/>
      <c r="N8" s="207"/>
      <c r="O8" s="207"/>
      <c r="P8" s="207"/>
      <c r="Q8" s="207"/>
      <c r="R8" s="207"/>
      <c r="S8" s="208"/>
    </row>
    <row r="9" ht="15"/>
    <row r="10" spans="2:3" ht="21">
      <c r="B10" s="1266" t="s">
        <v>695</v>
      </c>
      <c r="C10" s="1266"/>
    </row>
    <row r="11" ht="15.75" thickBot="1"/>
    <row r="12" spans="2:3" ht="15" customHeight="1" thickBot="1">
      <c r="B12" s="209" t="s">
        <v>696</v>
      </c>
      <c r="C12" s="426">
        <v>79875</v>
      </c>
    </row>
    <row r="13" spans="2:3" ht="15.75" customHeight="1" thickBot="1">
      <c r="B13" s="209" t="s">
        <v>96</v>
      </c>
      <c r="C13" s="426" t="s">
        <v>697</v>
      </c>
    </row>
    <row r="14" spans="2:3" ht="15.75" customHeight="1" thickBot="1">
      <c r="B14" s="209" t="s">
        <v>698</v>
      </c>
      <c r="C14" s="426" t="s">
        <v>32</v>
      </c>
    </row>
    <row r="15" spans="2:3" ht="15.75" customHeight="1" thickBot="1">
      <c r="B15" s="209" t="s">
        <v>699</v>
      </c>
      <c r="C15" s="426" t="s">
        <v>40</v>
      </c>
    </row>
    <row r="16" spans="2:3" ht="15.75" thickBot="1">
      <c r="B16" s="209" t="s">
        <v>700</v>
      </c>
      <c r="C16" s="426" t="s">
        <v>701</v>
      </c>
    </row>
    <row r="17" spans="2:3" ht="15.75" thickBot="1">
      <c r="B17" s="209" t="s">
        <v>702</v>
      </c>
      <c r="C17" s="426" t="s">
        <v>703</v>
      </c>
    </row>
    <row r="18" ht="15.75" thickBot="1"/>
    <row r="19" spans="4:19" ht="15.75" thickBot="1">
      <c r="D19" s="1267" t="s">
        <v>704</v>
      </c>
      <c r="E19" s="1268"/>
      <c r="F19" s="1268"/>
      <c r="G19" s="1269"/>
      <c r="H19" s="1267" t="s">
        <v>705</v>
      </c>
      <c r="I19" s="1268"/>
      <c r="J19" s="1268"/>
      <c r="K19" s="1269"/>
      <c r="L19" s="1267" t="s">
        <v>706</v>
      </c>
      <c r="M19" s="1268"/>
      <c r="N19" s="1268"/>
      <c r="O19" s="1269"/>
      <c r="P19" s="1267" t="s">
        <v>707</v>
      </c>
      <c r="Q19" s="1268"/>
      <c r="R19" s="1268"/>
      <c r="S19" s="1269"/>
    </row>
    <row r="20" spans="2:19" ht="45" customHeight="1" thickBot="1">
      <c r="B20" s="1270" t="s">
        <v>708</v>
      </c>
      <c r="C20" s="1273" t="s">
        <v>709</v>
      </c>
      <c r="D20" s="121"/>
      <c r="E20" s="122" t="s">
        <v>710</v>
      </c>
      <c r="F20" s="123" t="s">
        <v>711</v>
      </c>
      <c r="G20" s="124" t="s">
        <v>712</v>
      </c>
      <c r="H20" s="121"/>
      <c r="I20" s="122" t="s">
        <v>710</v>
      </c>
      <c r="J20" s="123" t="s">
        <v>711</v>
      </c>
      <c r="K20" s="124" t="s">
        <v>712</v>
      </c>
      <c r="L20" s="121"/>
      <c r="M20" s="122" t="s">
        <v>710</v>
      </c>
      <c r="N20" s="123" t="s">
        <v>711</v>
      </c>
      <c r="O20" s="124" t="s">
        <v>712</v>
      </c>
      <c r="P20" s="121"/>
      <c r="Q20" s="122" t="s">
        <v>710</v>
      </c>
      <c r="R20" s="123" t="s">
        <v>711</v>
      </c>
      <c r="S20" s="124" t="s">
        <v>712</v>
      </c>
    </row>
    <row r="21" spans="2:19" ht="40.5" customHeight="1">
      <c r="B21" s="1271"/>
      <c r="C21" s="1274"/>
      <c r="D21" s="125" t="s">
        <v>713</v>
      </c>
      <c r="E21" s="126">
        <v>0</v>
      </c>
      <c r="F21" s="127">
        <v>0</v>
      </c>
      <c r="G21" s="128">
        <v>0</v>
      </c>
      <c r="H21" s="129" t="s">
        <v>713</v>
      </c>
      <c r="I21" s="130">
        <v>63900</v>
      </c>
      <c r="J21" s="131">
        <v>51120</v>
      </c>
      <c r="K21" s="132">
        <f>I21-J21</f>
        <v>12780</v>
      </c>
      <c r="L21" s="125" t="s">
        <v>713</v>
      </c>
      <c r="M21" s="130">
        <v>43600</v>
      </c>
      <c r="N21" s="131">
        <v>31950</v>
      </c>
      <c r="O21" s="132">
        <f>M21-N21</f>
        <v>11650</v>
      </c>
      <c r="P21" s="125" t="s">
        <v>713</v>
      </c>
      <c r="Q21" s="130"/>
      <c r="R21" s="130"/>
      <c r="S21" s="132"/>
    </row>
    <row r="22" spans="2:19" ht="39.75" customHeight="1">
      <c r="B22" s="1271"/>
      <c r="C22" s="1274"/>
      <c r="D22" s="133" t="s">
        <v>714</v>
      </c>
      <c r="E22" s="134">
        <v>0</v>
      </c>
      <c r="F22" s="134">
        <v>0</v>
      </c>
      <c r="G22" s="135">
        <v>0</v>
      </c>
      <c r="H22" s="136" t="s">
        <v>714</v>
      </c>
      <c r="I22" s="137">
        <v>0.9</v>
      </c>
      <c r="J22" s="137">
        <v>0.8</v>
      </c>
      <c r="K22" s="132">
        <v>10</v>
      </c>
      <c r="L22" s="133" t="s">
        <v>714</v>
      </c>
      <c r="M22" s="137">
        <v>0.58</v>
      </c>
      <c r="N22" s="137">
        <v>0.503</v>
      </c>
      <c r="O22" s="132">
        <v>7.7</v>
      </c>
      <c r="P22" s="133" t="s">
        <v>714</v>
      </c>
      <c r="Q22" s="137"/>
      <c r="R22" s="137"/>
      <c r="S22" s="138"/>
    </row>
    <row r="23" spans="2:19" ht="37.5" customHeight="1">
      <c r="B23" s="1272"/>
      <c r="C23" s="1275"/>
      <c r="D23" s="133" t="s">
        <v>715</v>
      </c>
      <c r="E23" s="134">
        <v>0</v>
      </c>
      <c r="F23" s="134">
        <v>0</v>
      </c>
      <c r="G23" s="135">
        <v>0</v>
      </c>
      <c r="H23" s="136" t="s">
        <v>715</v>
      </c>
      <c r="I23" s="137">
        <v>0.9</v>
      </c>
      <c r="J23" s="137">
        <v>0.8</v>
      </c>
      <c r="K23" s="132">
        <v>10</v>
      </c>
      <c r="L23" s="133" t="s">
        <v>715</v>
      </c>
      <c r="M23" s="137">
        <v>0.74</v>
      </c>
      <c r="N23" s="137">
        <v>0.7</v>
      </c>
      <c r="O23" s="132">
        <v>4</v>
      </c>
      <c r="P23" s="133" t="s">
        <v>715</v>
      </c>
      <c r="Q23" s="137"/>
      <c r="R23" s="137"/>
      <c r="S23" s="138"/>
    </row>
    <row r="24" spans="2:19" ht="15.75" thickBot="1">
      <c r="B24" s="139"/>
      <c r="C24" s="139"/>
      <c r="Q24" s="140"/>
      <c r="R24" s="140"/>
      <c r="S24" s="140"/>
    </row>
    <row r="25" spans="2:19" ht="30" customHeight="1" thickBot="1">
      <c r="B25" s="139"/>
      <c r="C25" s="139"/>
      <c r="D25" s="1267" t="s">
        <v>704</v>
      </c>
      <c r="E25" s="1268"/>
      <c r="F25" s="1268"/>
      <c r="G25" s="1269"/>
      <c r="H25" s="1267" t="s">
        <v>705</v>
      </c>
      <c r="I25" s="1268"/>
      <c r="J25" s="1268"/>
      <c r="K25" s="1269"/>
      <c r="L25" s="1267" t="s">
        <v>706</v>
      </c>
      <c r="M25" s="1268"/>
      <c r="N25" s="1268"/>
      <c r="O25" s="1269"/>
      <c r="P25" s="1267" t="s">
        <v>707</v>
      </c>
      <c r="Q25" s="1268"/>
      <c r="R25" s="1268"/>
      <c r="S25" s="1269"/>
    </row>
    <row r="26" spans="2:19" ht="47.25" customHeight="1">
      <c r="B26" s="1270" t="s">
        <v>716</v>
      </c>
      <c r="C26" s="1270" t="s">
        <v>1057</v>
      </c>
      <c r="D26" s="1276" t="s">
        <v>717</v>
      </c>
      <c r="E26" s="1277"/>
      <c r="F26" s="141" t="s">
        <v>718</v>
      </c>
      <c r="G26" s="142" t="s">
        <v>719</v>
      </c>
      <c r="H26" s="1276" t="s">
        <v>717</v>
      </c>
      <c r="I26" s="1277"/>
      <c r="J26" s="141" t="s">
        <v>718</v>
      </c>
      <c r="K26" s="142" t="s">
        <v>719</v>
      </c>
      <c r="L26" s="1276" t="s">
        <v>717</v>
      </c>
      <c r="M26" s="1277"/>
      <c r="N26" s="141" t="s">
        <v>718</v>
      </c>
      <c r="O26" s="142" t="s">
        <v>719</v>
      </c>
      <c r="P26" s="1276" t="s">
        <v>717</v>
      </c>
      <c r="Q26" s="1277"/>
      <c r="R26" s="141" t="s">
        <v>718</v>
      </c>
      <c r="S26" s="142" t="s">
        <v>719</v>
      </c>
    </row>
    <row r="27" spans="2:19" ht="51" customHeight="1">
      <c r="B27" s="1271"/>
      <c r="C27" s="1271"/>
      <c r="D27" s="143" t="s">
        <v>713</v>
      </c>
      <c r="E27" s="144"/>
      <c r="F27" s="1288"/>
      <c r="G27" s="1290"/>
      <c r="H27" s="143" t="s">
        <v>713</v>
      </c>
      <c r="I27" s="145"/>
      <c r="J27" s="1278"/>
      <c r="K27" s="1280"/>
      <c r="L27" s="143" t="s">
        <v>713</v>
      </c>
      <c r="M27" s="145"/>
      <c r="N27" s="1278"/>
      <c r="O27" s="1280"/>
      <c r="P27" s="143" t="s">
        <v>713</v>
      </c>
      <c r="Q27" s="145"/>
      <c r="R27" s="1278"/>
      <c r="S27" s="1280"/>
    </row>
    <row r="28" spans="2:19" ht="51" customHeight="1">
      <c r="B28" s="1272"/>
      <c r="C28" s="1272"/>
      <c r="D28" s="146" t="s">
        <v>720</v>
      </c>
      <c r="E28" s="147"/>
      <c r="F28" s="1289"/>
      <c r="G28" s="1291"/>
      <c r="H28" s="146" t="s">
        <v>720</v>
      </c>
      <c r="I28" s="148"/>
      <c r="J28" s="1279"/>
      <c r="K28" s="1281"/>
      <c r="L28" s="146" t="s">
        <v>720</v>
      </c>
      <c r="M28" s="148"/>
      <c r="N28" s="1279"/>
      <c r="O28" s="1281"/>
      <c r="P28" s="146" t="s">
        <v>720</v>
      </c>
      <c r="Q28" s="148"/>
      <c r="R28" s="1279"/>
      <c r="S28" s="1281"/>
    </row>
    <row r="29" spans="2:19" ht="44.25" customHeight="1">
      <c r="B29" s="1282" t="s">
        <v>721</v>
      </c>
      <c r="C29" s="1285" t="s">
        <v>722</v>
      </c>
      <c r="D29" s="441" t="s">
        <v>723</v>
      </c>
      <c r="E29" s="149" t="s">
        <v>702</v>
      </c>
      <c r="F29" s="149" t="s">
        <v>724</v>
      </c>
      <c r="G29" s="150" t="s">
        <v>725</v>
      </c>
      <c r="H29" s="441" t="s">
        <v>723</v>
      </c>
      <c r="I29" s="149" t="s">
        <v>702</v>
      </c>
      <c r="J29" s="149" t="s">
        <v>724</v>
      </c>
      <c r="K29" s="150" t="s">
        <v>725</v>
      </c>
      <c r="L29" s="441" t="s">
        <v>723</v>
      </c>
      <c r="M29" s="149" t="s">
        <v>702</v>
      </c>
      <c r="N29" s="149" t="s">
        <v>724</v>
      </c>
      <c r="O29" s="150" t="s">
        <v>725</v>
      </c>
      <c r="P29" s="441" t="s">
        <v>723</v>
      </c>
      <c r="Q29" s="149" t="s">
        <v>702</v>
      </c>
      <c r="R29" s="149" t="s">
        <v>724</v>
      </c>
      <c r="S29" s="150" t="s">
        <v>725</v>
      </c>
    </row>
    <row r="30" spans="2:19" ht="30" customHeight="1">
      <c r="B30" s="1283"/>
      <c r="C30" s="1286"/>
      <c r="D30" s="151"/>
      <c r="E30" s="152"/>
      <c r="F30" s="152"/>
      <c r="G30" s="153"/>
      <c r="H30" s="154"/>
      <c r="I30" s="155"/>
      <c r="J30" s="154"/>
      <c r="K30" s="156"/>
      <c r="L30" s="154"/>
      <c r="M30" s="155"/>
      <c r="N30" s="154"/>
      <c r="O30" s="156"/>
      <c r="P30" s="154"/>
      <c r="Q30" s="155"/>
      <c r="R30" s="154"/>
      <c r="S30" s="156"/>
    </row>
    <row r="31" spans="2:19" ht="36.75" customHeight="1" hidden="1" outlineLevel="1">
      <c r="B31" s="1283"/>
      <c r="C31" s="1286"/>
      <c r="D31" s="441" t="s">
        <v>723</v>
      </c>
      <c r="E31" s="149" t="s">
        <v>702</v>
      </c>
      <c r="F31" s="149" t="s">
        <v>724</v>
      </c>
      <c r="G31" s="150" t="s">
        <v>725</v>
      </c>
      <c r="H31" s="441" t="s">
        <v>723</v>
      </c>
      <c r="I31" s="149" t="s">
        <v>702</v>
      </c>
      <c r="J31" s="149" t="s">
        <v>724</v>
      </c>
      <c r="K31" s="150" t="s">
        <v>725</v>
      </c>
      <c r="L31" s="441" t="s">
        <v>723</v>
      </c>
      <c r="M31" s="149" t="s">
        <v>702</v>
      </c>
      <c r="N31" s="149" t="s">
        <v>724</v>
      </c>
      <c r="O31" s="150" t="s">
        <v>725</v>
      </c>
      <c r="P31" s="441" t="s">
        <v>723</v>
      </c>
      <c r="Q31" s="149" t="s">
        <v>702</v>
      </c>
      <c r="R31" s="149" t="s">
        <v>724</v>
      </c>
      <c r="S31" s="150" t="s">
        <v>725</v>
      </c>
    </row>
    <row r="32" spans="2:19" ht="30" customHeight="1" hidden="1" outlineLevel="1">
      <c r="B32" s="1283"/>
      <c r="C32" s="1286"/>
      <c r="D32" s="151"/>
      <c r="E32" s="152"/>
      <c r="F32" s="152"/>
      <c r="G32" s="153"/>
      <c r="H32" s="154"/>
      <c r="I32" s="155"/>
      <c r="J32" s="154"/>
      <c r="K32" s="156"/>
      <c r="L32" s="154"/>
      <c r="M32" s="155"/>
      <c r="N32" s="154"/>
      <c r="O32" s="156"/>
      <c r="P32" s="154"/>
      <c r="Q32" s="155"/>
      <c r="R32" s="154"/>
      <c r="S32" s="156"/>
    </row>
    <row r="33" spans="2:19" ht="36" customHeight="1" hidden="1" outlineLevel="1">
      <c r="B33" s="1283"/>
      <c r="C33" s="1286"/>
      <c r="D33" s="441" t="s">
        <v>723</v>
      </c>
      <c r="E33" s="149" t="s">
        <v>702</v>
      </c>
      <c r="F33" s="149" t="s">
        <v>724</v>
      </c>
      <c r="G33" s="150" t="s">
        <v>725</v>
      </c>
      <c r="H33" s="441" t="s">
        <v>723</v>
      </c>
      <c r="I33" s="149" t="s">
        <v>702</v>
      </c>
      <c r="J33" s="149" t="s">
        <v>724</v>
      </c>
      <c r="K33" s="150" t="s">
        <v>725</v>
      </c>
      <c r="L33" s="441" t="s">
        <v>723</v>
      </c>
      <c r="M33" s="149" t="s">
        <v>702</v>
      </c>
      <c r="N33" s="149" t="s">
        <v>724</v>
      </c>
      <c r="O33" s="150" t="s">
        <v>725</v>
      </c>
      <c r="P33" s="441" t="s">
        <v>723</v>
      </c>
      <c r="Q33" s="149" t="s">
        <v>702</v>
      </c>
      <c r="R33" s="149" t="s">
        <v>724</v>
      </c>
      <c r="S33" s="150" t="s">
        <v>725</v>
      </c>
    </row>
    <row r="34" spans="2:19" ht="30" customHeight="1" hidden="1" outlineLevel="1">
      <c r="B34" s="1283"/>
      <c r="C34" s="1286"/>
      <c r="D34" s="151"/>
      <c r="E34" s="152"/>
      <c r="F34" s="152"/>
      <c r="G34" s="153"/>
      <c r="H34" s="154"/>
      <c r="I34" s="155"/>
      <c r="J34" s="154"/>
      <c r="K34" s="156"/>
      <c r="L34" s="154"/>
      <c r="M34" s="155"/>
      <c r="N34" s="154"/>
      <c r="O34" s="156"/>
      <c r="P34" s="154"/>
      <c r="Q34" s="155"/>
      <c r="R34" s="154"/>
      <c r="S34" s="156"/>
    </row>
    <row r="35" spans="2:19" ht="39" customHeight="1" hidden="1" outlineLevel="1">
      <c r="B35" s="1283"/>
      <c r="C35" s="1286"/>
      <c r="D35" s="441" t="s">
        <v>723</v>
      </c>
      <c r="E35" s="149" t="s">
        <v>702</v>
      </c>
      <c r="F35" s="149" t="s">
        <v>724</v>
      </c>
      <c r="G35" s="150" t="s">
        <v>725</v>
      </c>
      <c r="H35" s="441" t="s">
        <v>723</v>
      </c>
      <c r="I35" s="149" t="s">
        <v>702</v>
      </c>
      <c r="J35" s="149" t="s">
        <v>724</v>
      </c>
      <c r="K35" s="150" t="s">
        <v>725</v>
      </c>
      <c r="L35" s="441" t="s">
        <v>723</v>
      </c>
      <c r="M35" s="149" t="s">
        <v>702</v>
      </c>
      <c r="N35" s="149" t="s">
        <v>724</v>
      </c>
      <c r="O35" s="150" t="s">
        <v>725</v>
      </c>
      <c r="P35" s="441" t="s">
        <v>723</v>
      </c>
      <c r="Q35" s="149" t="s">
        <v>702</v>
      </c>
      <c r="R35" s="149" t="s">
        <v>724</v>
      </c>
      <c r="S35" s="150" t="s">
        <v>725</v>
      </c>
    </row>
    <row r="36" spans="2:19" ht="30" customHeight="1" hidden="1" outlineLevel="1">
      <c r="B36" s="1283"/>
      <c r="C36" s="1286"/>
      <c r="D36" s="151"/>
      <c r="E36" s="152"/>
      <c r="F36" s="152"/>
      <c r="G36" s="153"/>
      <c r="H36" s="154"/>
      <c r="I36" s="155"/>
      <c r="J36" s="154"/>
      <c r="K36" s="156"/>
      <c r="L36" s="154"/>
      <c r="M36" s="155"/>
      <c r="N36" s="154"/>
      <c r="O36" s="156"/>
      <c r="P36" s="154"/>
      <c r="Q36" s="155"/>
      <c r="R36" s="154"/>
      <c r="S36" s="156"/>
    </row>
    <row r="37" spans="2:19" ht="36.75" customHeight="1" hidden="1" outlineLevel="1">
      <c r="B37" s="1283"/>
      <c r="C37" s="1286"/>
      <c r="D37" s="441" t="s">
        <v>723</v>
      </c>
      <c r="E37" s="149" t="s">
        <v>702</v>
      </c>
      <c r="F37" s="149" t="s">
        <v>724</v>
      </c>
      <c r="G37" s="150" t="s">
        <v>725</v>
      </c>
      <c r="H37" s="441" t="s">
        <v>723</v>
      </c>
      <c r="I37" s="149" t="s">
        <v>702</v>
      </c>
      <c r="J37" s="149" t="s">
        <v>724</v>
      </c>
      <c r="K37" s="150" t="s">
        <v>725</v>
      </c>
      <c r="L37" s="441" t="s">
        <v>723</v>
      </c>
      <c r="M37" s="149" t="s">
        <v>702</v>
      </c>
      <c r="N37" s="149" t="s">
        <v>724</v>
      </c>
      <c r="O37" s="150" t="s">
        <v>725</v>
      </c>
      <c r="P37" s="441" t="s">
        <v>723</v>
      </c>
      <c r="Q37" s="149" t="s">
        <v>702</v>
      </c>
      <c r="R37" s="149" t="s">
        <v>724</v>
      </c>
      <c r="S37" s="150" t="s">
        <v>725</v>
      </c>
    </row>
    <row r="38" spans="2:19" ht="30" customHeight="1" hidden="1" outlineLevel="1">
      <c r="B38" s="1284"/>
      <c r="C38" s="1287"/>
      <c r="D38" s="151"/>
      <c r="E38" s="152"/>
      <c r="F38" s="152"/>
      <c r="G38" s="153"/>
      <c r="H38" s="154"/>
      <c r="I38" s="155"/>
      <c r="J38" s="154"/>
      <c r="K38" s="156"/>
      <c r="L38" s="154"/>
      <c r="M38" s="155"/>
      <c r="N38" s="154"/>
      <c r="O38" s="156"/>
      <c r="P38" s="154"/>
      <c r="Q38" s="155"/>
      <c r="R38" s="154"/>
      <c r="S38" s="156"/>
    </row>
    <row r="39" spans="2:19" ht="30" customHeight="1" collapsed="1">
      <c r="B39" s="1282" t="s">
        <v>726</v>
      </c>
      <c r="C39" s="1282" t="s">
        <v>1058</v>
      </c>
      <c r="D39" s="149" t="s">
        <v>727</v>
      </c>
      <c r="E39" s="149" t="s">
        <v>728</v>
      </c>
      <c r="F39" s="123" t="s">
        <v>729</v>
      </c>
      <c r="G39" s="157"/>
      <c r="H39" s="149" t="s">
        <v>727</v>
      </c>
      <c r="I39" s="149" t="s">
        <v>728</v>
      </c>
      <c r="J39" s="123" t="s">
        <v>729</v>
      </c>
      <c r="K39" s="158"/>
      <c r="L39" s="149" t="s">
        <v>727</v>
      </c>
      <c r="M39" s="149" t="s">
        <v>728</v>
      </c>
      <c r="N39" s="123" t="s">
        <v>729</v>
      </c>
      <c r="O39" s="158"/>
      <c r="P39" s="149" t="s">
        <v>727</v>
      </c>
      <c r="Q39" s="149" t="s">
        <v>728</v>
      </c>
      <c r="R39" s="123" t="s">
        <v>729</v>
      </c>
      <c r="S39" s="158"/>
    </row>
    <row r="40" spans="2:19" ht="30" customHeight="1">
      <c r="B40" s="1283"/>
      <c r="C40" s="1283"/>
      <c r="D40" s="1294"/>
      <c r="E40" s="1294"/>
      <c r="F40" s="123" t="s">
        <v>730</v>
      </c>
      <c r="G40" s="159"/>
      <c r="H40" s="1292"/>
      <c r="I40" s="1292"/>
      <c r="J40" s="123" t="s">
        <v>730</v>
      </c>
      <c r="K40" s="160"/>
      <c r="L40" s="1292"/>
      <c r="M40" s="1292"/>
      <c r="N40" s="123" t="s">
        <v>730</v>
      </c>
      <c r="O40" s="160"/>
      <c r="P40" s="1292"/>
      <c r="Q40" s="1292"/>
      <c r="R40" s="123" t="s">
        <v>730</v>
      </c>
      <c r="S40" s="160"/>
    </row>
    <row r="41" spans="2:19" ht="30" customHeight="1">
      <c r="B41" s="1283"/>
      <c r="C41" s="1283"/>
      <c r="D41" s="1295"/>
      <c r="E41" s="1295"/>
      <c r="F41" s="123" t="s">
        <v>731</v>
      </c>
      <c r="G41" s="153"/>
      <c r="H41" s="1293"/>
      <c r="I41" s="1293"/>
      <c r="J41" s="123" t="s">
        <v>731</v>
      </c>
      <c r="K41" s="156"/>
      <c r="L41" s="1293"/>
      <c r="M41" s="1293"/>
      <c r="N41" s="123" t="s">
        <v>731</v>
      </c>
      <c r="O41" s="156"/>
      <c r="P41" s="1293"/>
      <c r="Q41" s="1293"/>
      <c r="R41" s="123" t="s">
        <v>731</v>
      </c>
      <c r="S41" s="156"/>
    </row>
    <row r="42" spans="2:19" ht="30" customHeight="1" hidden="1" outlineLevel="1">
      <c r="B42" s="1283"/>
      <c r="C42" s="1283"/>
      <c r="D42" s="149" t="s">
        <v>727</v>
      </c>
      <c r="E42" s="149" t="s">
        <v>728</v>
      </c>
      <c r="F42" s="123" t="s">
        <v>729</v>
      </c>
      <c r="G42" s="157"/>
      <c r="H42" s="149" t="s">
        <v>727</v>
      </c>
      <c r="I42" s="149" t="s">
        <v>728</v>
      </c>
      <c r="J42" s="123" t="s">
        <v>729</v>
      </c>
      <c r="K42" s="158"/>
      <c r="L42" s="149" t="s">
        <v>727</v>
      </c>
      <c r="M42" s="149" t="s">
        <v>728</v>
      </c>
      <c r="N42" s="123" t="s">
        <v>729</v>
      </c>
      <c r="O42" s="158"/>
      <c r="P42" s="149" t="s">
        <v>727</v>
      </c>
      <c r="Q42" s="149" t="s">
        <v>728</v>
      </c>
      <c r="R42" s="123" t="s">
        <v>729</v>
      </c>
      <c r="S42" s="158"/>
    </row>
    <row r="43" spans="2:19" ht="30" customHeight="1" hidden="1" outlineLevel="1">
      <c r="B43" s="1283"/>
      <c r="C43" s="1283"/>
      <c r="D43" s="1294"/>
      <c r="E43" s="1294"/>
      <c r="F43" s="123" t="s">
        <v>730</v>
      </c>
      <c r="G43" s="159"/>
      <c r="H43" s="1292"/>
      <c r="I43" s="1292"/>
      <c r="J43" s="123" t="s">
        <v>730</v>
      </c>
      <c r="K43" s="160"/>
      <c r="L43" s="1292"/>
      <c r="M43" s="1292"/>
      <c r="N43" s="123" t="s">
        <v>730</v>
      </c>
      <c r="O43" s="160"/>
      <c r="P43" s="1292"/>
      <c r="Q43" s="1292"/>
      <c r="R43" s="123" t="s">
        <v>730</v>
      </c>
      <c r="S43" s="160"/>
    </row>
    <row r="44" spans="2:19" ht="30" customHeight="1" hidden="1" outlineLevel="1">
      <c r="B44" s="1283"/>
      <c r="C44" s="1283"/>
      <c r="D44" s="1295"/>
      <c r="E44" s="1295"/>
      <c r="F44" s="123" t="s">
        <v>731</v>
      </c>
      <c r="G44" s="153"/>
      <c r="H44" s="1293"/>
      <c r="I44" s="1293"/>
      <c r="J44" s="123" t="s">
        <v>731</v>
      </c>
      <c r="K44" s="156"/>
      <c r="L44" s="1293"/>
      <c r="M44" s="1293"/>
      <c r="N44" s="123" t="s">
        <v>731</v>
      </c>
      <c r="O44" s="156"/>
      <c r="P44" s="1293"/>
      <c r="Q44" s="1293"/>
      <c r="R44" s="123" t="s">
        <v>731</v>
      </c>
      <c r="S44" s="156"/>
    </row>
    <row r="45" spans="2:19" ht="30" customHeight="1" hidden="1" outlineLevel="1">
      <c r="B45" s="1283"/>
      <c r="C45" s="1283"/>
      <c r="D45" s="149" t="s">
        <v>727</v>
      </c>
      <c r="E45" s="149" t="s">
        <v>728</v>
      </c>
      <c r="F45" s="123" t="s">
        <v>729</v>
      </c>
      <c r="G45" s="157"/>
      <c r="H45" s="149" t="s">
        <v>727</v>
      </c>
      <c r="I45" s="149" t="s">
        <v>728</v>
      </c>
      <c r="J45" s="123" t="s">
        <v>729</v>
      </c>
      <c r="K45" s="158"/>
      <c r="L45" s="149" t="s">
        <v>727</v>
      </c>
      <c r="M45" s="149" t="s">
        <v>728</v>
      </c>
      <c r="N45" s="123" t="s">
        <v>729</v>
      </c>
      <c r="O45" s="158"/>
      <c r="P45" s="149" t="s">
        <v>727</v>
      </c>
      <c r="Q45" s="149" t="s">
        <v>728</v>
      </c>
      <c r="R45" s="123" t="s">
        <v>729</v>
      </c>
      <c r="S45" s="158"/>
    </row>
    <row r="46" spans="2:19" ht="30" customHeight="1" hidden="1" outlineLevel="1">
      <c r="B46" s="1283"/>
      <c r="C46" s="1283"/>
      <c r="D46" s="1294"/>
      <c r="E46" s="1294"/>
      <c r="F46" s="123" t="s">
        <v>730</v>
      </c>
      <c r="G46" s="159"/>
      <c r="H46" s="1292"/>
      <c r="I46" s="1292"/>
      <c r="J46" s="123" t="s">
        <v>730</v>
      </c>
      <c r="K46" s="160"/>
      <c r="L46" s="1292"/>
      <c r="M46" s="1292"/>
      <c r="N46" s="123" t="s">
        <v>730</v>
      </c>
      <c r="O46" s="160"/>
      <c r="P46" s="1292"/>
      <c r="Q46" s="1292"/>
      <c r="R46" s="123" t="s">
        <v>730</v>
      </c>
      <c r="S46" s="160"/>
    </row>
    <row r="47" spans="2:19" ht="30" customHeight="1" hidden="1" outlineLevel="1">
      <c r="B47" s="1283"/>
      <c r="C47" s="1283"/>
      <c r="D47" s="1295"/>
      <c r="E47" s="1295"/>
      <c r="F47" s="123" t="s">
        <v>731</v>
      </c>
      <c r="G47" s="153"/>
      <c r="H47" s="1293"/>
      <c r="I47" s="1293"/>
      <c r="J47" s="123" t="s">
        <v>731</v>
      </c>
      <c r="K47" s="156"/>
      <c r="L47" s="1293"/>
      <c r="M47" s="1293"/>
      <c r="N47" s="123" t="s">
        <v>731</v>
      </c>
      <c r="O47" s="156"/>
      <c r="P47" s="1293"/>
      <c r="Q47" s="1293"/>
      <c r="R47" s="123" t="s">
        <v>731</v>
      </c>
      <c r="S47" s="156"/>
    </row>
    <row r="48" spans="2:19" ht="30" customHeight="1" hidden="1" outlineLevel="1">
      <c r="B48" s="1283"/>
      <c r="C48" s="1283"/>
      <c r="D48" s="149" t="s">
        <v>727</v>
      </c>
      <c r="E48" s="149" t="s">
        <v>728</v>
      </c>
      <c r="F48" s="123" t="s">
        <v>729</v>
      </c>
      <c r="G48" s="157"/>
      <c r="H48" s="149" t="s">
        <v>727</v>
      </c>
      <c r="I48" s="149" t="s">
        <v>728</v>
      </c>
      <c r="J48" s="123" t="s">
        <v>729</v>
      </c>
      <c r="K48" s="158"/>
      <c r="L48" s="149" t="s">
        <v>727</v>
      </c>
      <c r="M48" s="149" t="s">
        <v>728</v>
      </c>
      <c r="N48" s="123" t="s">
        <v>729</v>
      </c>
      <c r="O48" s="158"/>
      <c r="P48" s="149" t="s">
        <v>727</v>
      </c>
      <c r="Q48" s="149" t="s">
        <v>728</v>
      </c>
      <c r="R48" s="123" t="s">
        <v>729</v>
      </c>
      <c r="S48" s="158"/>
    </row>
    <row r="49" spans="2:19" ht="30" customHeight="1" hidden="1" outlineLevel="1">
      <c r="B49" s="1283"/>
      <c r="C49" s="1283"/>
      <c r="D49" s="1294"/>
      <c r="E49" s="1294"/>
      <c r="F49" s="123" t="s">
        <v>730</v>
      </c>
      <c r="G49" s="159"/>
      <c r="H49" s="1292"/>
      <c r="I49" s="1292"/>
      <c r="J49" s="123" t="s">
        <v>730</v>
      </c>
      <c r="K49" s="160"/>
      <c r="L49" s="1292"/>
      <c r="M49" s="1292"/>
      <c r="N49" s="123" t="s">
        <v>730</v>
      </c>
      <c r="O49" s="160"/>
      <c r="P49" s="1292"/>
      <c r="Q49" s="1292"/>
      <c r="R49" s="123" t="s">
        <v>730</v>
      </c>
      <c r="S49" s="160"/>
    </row>
    <row r="50" spans="2:19" ht="30" customHeight="1" hidden="1" outlineLevel="1">
      <c r="B50" s="1284"/>
      <c r="C50" s="1284"/>
      <c r="D50" s="1295"/>
      <c r="E50" s="1295"/>
      <c r="F50" s="123" t="s">
        <v>731</v>
      </c>
      <c r="G50" s="153"/>
      <c r="H50" s="1293"/>
      <c r="I50" s="1293"/>
      <c r="J50" s="123" t="s">
        <v>731</v>
      </c>
      <c r="K50" s="156"/>
      <c r="L50" s="1293"/>
      <c r="M50" s="1293"/>
      <c r="N50" s="123" t="s">
        <v>731</v>
      </c>
      <c r="O50" s="156"/>
      <c r="P50" s="1293"/>
      <c r="Q50" s="1293"/>
      <c r="R50" s="123" t="s">
        <v>731</v>
      </c>
      <c r="S50" s="156"/>
    </row>
    <row r="51" spans="3:4" ht="30" customHeight="1" collapsed="1" thickBot="1">
      <c r="C51" s="161"/>
      <c r="D51" s="162"/>
    </row>
    <row r="52" spans="4:19" ht="30" customHeight="1" thickBot="1">
      <c r="D52" s="1267" t="s">
        <v>704</v>
      </c>
      <c r="E52" s="1268"/>
      <c r="F52" s="1268"/>
      <c r="G52" s="1269"/>
      <c r="H52" s="1267" t="s">
        <v>705</v>
      </c>
      <c r="I52" s="1268"/>
      <c r="J52" s="1268"/>
      <c r="K52" s="1269"/>
      <c r="L52" s="1267" t="s">
        <v>706</v>
      </c>
      <c r="M52" s="1268"/>
      <c r="N52" s="1268"/>
      <c r="O52" s="1269"/>
      <c r="P52" s="1267" t="s">
        <v>707</v>
      </c>
      <c r="Q52" s="1268"/>
      <c r="R52" s="1268"/>
      <c r="S52" s="1269"/>
    </row>
    <row r="53" spans="2:19" ht="30" customHeight="1">
      <c r="B53" s="1270" t="s">
        <v>732</v>
      </c>
      <c r="C53" s="1270" t="s">
        <v>733</v>
      </c>
      <c r="D53" s="1298" t="s">
        <v>734</v>
      </c>
      <c r="E53" s="1299"/>
      <c r="F53" s="163" t="s">
        <v>702</v>
      </c>
      <c r="G53" s="164" t="s">
        <v>735</v>
      </c>
      <c r="H53" s="1298" t="s">
        <v>734</v>
      </c>
      <c r="I53" s="1299"/>
      <c r="J53" s="163" t="s">
        <v>702</v>
      </c>
      <c r="K53" s="164" t="s">
        <v>735</v>
      </c>
      <c r="L53" s="1298" t="s">
        <v>734</v>
      </c>
      <c r="M53" s="1299"/>
      <c r="N53" s="163" t="s">
        <v>702</v>
      </c>
      <c r="O53" s="164" t="s">
        <v>735</v>
      </c>
      <c r="P53" s="1298" t="s">
        <v>734</v>
      </c>
      <c r="Q53" s="1299"/>
      <c r="R53" s="163" t="s">
        <v>702</v>
      </c>
      <c r="S53" s="164" t="s">
        <v>735</v>
      </c>
    </row>
    <row r="54" spans="2:19" ht="45" customHeight="1">
      <c r="B54" s="1271"/>
      <c r="C54" s="1271"/>
      <c r="D54" s="143" t="s">
        <v>713</v>
      </c>
      <c r="E54" s="144">
        <v>0</v>
      </c>
      <c r="F54" s="1288" t="s">
        <v>736</v>
      </c>
      <c r="G54" s="1290" t="s">
        <v>737</v>
      </c>
      <c r="H54" s="143" t="s">
        <v>713</v>
      </c>
      <c r="I54" s="145">
        <v>850</v>
      </c>
      <c r="J54" s="1278" t="s">
        <v>736</v>
      </c>
      <c r="K54" s="1280" t="s">
        <v>738</v>
      </c>
      <c r="L54" s="143" t="s">
        <v>713</v>
      </c>
      <c r="M54" s="145">
        <v>850</v>
      </c>
      <c r="N54" s="1278" t="s">
        <v>736</v>
      </c>
      <c r="O54" s="1280" t="s">
        <v>739</v>
      </c>
      <c r="P54" s="143" t="s">
        <v>713</v>
      </c>
      <c r="Q54" s="145"/>
      <c r="R54" s="1278"/>
      <c r="S54" s="1280"/>
    </row>
    <row r="55" spans="2:19" ht="45" customHeight="1">
      <c r="B55" s="1272"/>
      <c r="C55" s="1272"/>
      <c r="D55" s="146" t="s">
        <v>720</v>
      </c>
      <c r="E55" s="147">
        <v>0</v>
      </c>
      <c r="F55" s="1289"/>
      <c r="G55" s="1291"/>
      <c r="H55" s="146" t="s">
        <v>720</v>
      </c>
      <c r="I55" s="148">
        <v>0.49</v>
      </c>
      <c r="J55" s="1279"/>
      <c r="K55" s="1281"/>
      <c r="L55" s="146" t="s">
        <v>720</v>
      </c>
      <c r="M55" s="148">
        <v>0.49</v>
      </c>
      <c r="N55" s="1279"/>
      <c r="O55" s="1281"/>
      <c r="P55" s="146" t="s">
        <v>720</v>
      </c>
      <c r="Q55" s="148"/>
      <c r="R55" s="1279"/>
      <c r="S55" s="1281"/>
    </row>
    <row r="56" spans="2:19" ht="30" customHeight="1">
      <c r="B56" s="1282" t="s">
        <v>740</v>
      </c>
      <c r="C56" s="1282" t="s">
        <v>741</v>
      </c>
      <c r="D56" s="149" t="s">
        <v>742</v>
      </c>
      <c r="E56" s="444" t="s">
        <v>743</v>
      </c>
      <c r="F56" s="1296" t="s">
        <v>744</v>
      </c>
      <c r="G56" s="1297"/>
      <c r="H56" s="149" t="s">
        <v>742</v>
      </c>
      <c r="I56" s="444" t="s">
        <v>743</v>
      </c>
      <c r="J56" s="1296" t="s">
        <v>744</v>
      </c>
      <c r="K56" s="1297"/>
      <c r="L56" s="149" t="s">
        <v>742</v>
      </c>
      <c r="M56" s="444" t="s">
        <v>743</v>
      </c>
      <c r="N56" s="1296" t="s">
        <v>744</v>
      </c>
      <c r="O56" s="1297"/>
      <c r="P56" s="149" t="s">
        <v>742</v>
      </c>
      <c r="Q56" s="444" t="s">
        <v>743</v>
      </c>
      <c r="R56" s="1296" t="s">
        <v>744</v>
      </c>
      <c r="S56" s="1297"/>
    </row>
    <row r="57" spans="2:19" ht="30" customHeight="1">
      <c r="B57" s="1283"/>
      <c r="C57" s="1284"/>
      <c r="D57" s="165">
        <v>0</v>
      </c>
      <c r="E57" s="166">
        <v>0</v>
      </c>
      <c r="F57" s="1300" t="s">
        <v>745</v>
      </c>
      <c r="G57" s="1301"/>
      <c r="H57" s="167">
        <v>650</v>
      </c>
      <c r="I57" s="168">
        <v>0.5</v>
      </c>
      <c r="J57" s="1302" t="s">
        <v>745</v>
      </c>
      <c r="K57" s="1303"/>
      <c r="L57" s="167">
        <v>500</v>
      </c>
      <c r="M57" s="168">
        <v>0.5</v>
      </c>
      <c r="N57" s="1302" t="s">
        <v>745</v>
      </c>
      <c r="O57" s="1303"/>
      <c r="P57" s="167"/>
      <c r="Q57" s="168"/>
      <c r="R57" s="1302"/>
      <c r="S57" s="1303"/>
    </row>
    <row r="58" spans="2:19" ht="30" customHeight="1">
      <c r="B58" s="1283"/>
      <c r="C58" s="1282" t="s">
        <v>746</v>
      </c>
      <c r="D58" s="169" t="s">
        <v>744</v>
      </c>
      <c r="E58" s="435" t="s">
        <v>724</v>
      </c>
      <c r="F58" s="149" t="s">
        <v>702</v>
      </c>
      <c r="G58" s="436" t="s">
        <v>735</v>
      </c>
      <c r="H58" s="169" t="s">
        <v>744</v>
      </c>
      <c r="I58" s="435" t="s">
        <v>724</v>
      </c>
      <c r="J58" s="149" t="s">
        <v>702</v>
      </c>
      <c r="K58" s="436" t="s">
        <v>735</v>
      </c>
      <c r="L58" s="169" t="s">
        <v>744</v>
      </c>
      <c r="M58" s="435" t="s">
        <v>724</v>
      </c>
      <c r="N58" s="149" t="s">
        <v>702</v>
      </c>
      <c r="O58" s="436" t="s">
        <v>735</v>
      </c>
      <c r="P58" s="169" t="s">
        <v>744</v>
      </c>
      <c r="Q58" s="435" t="s">
        <v>724</v>
      </c>
      <c r="R58" s="149" t="s">
        <v>702</v>
      </c>
      <c r="S58" s="436" t="s">
        <v>735</v>
      </c>
    </row>
    <row r="59" spans="2:19" ht="30" customHeight="1">
      <c r="B59" s="1284"/>
      <c r="C59" s="1307"/>
      <c r="D59" s="170" t="s">
        <v>745</v>
      </c>
      <c r="E59" s="171" t="s">
        <v>747</v>
      </c>
      <c r="F59" s="152" t="s">
        <v>736</v>
      </c>
      <c r="G59" s="172" t="s">
        <v>737</v>
      </c>
      <c r="H59" s="173" t="s">
        <v>745</v>
      </c>
      <c r="I59" s="174" t="s">
        <v>747</v>
      </c>
      <c r="J59" s="154" t="s">
        <v>736</v>
      </c>
      <c r="K59" s="175" t="s">
        <v>738</v>
      </c>
      <c r="L59" s="173" t="s">
        <v>745</v>
      </c>
      <c r="M59" s="174" t="s">
        <v>747</v>
      </c>
      <c r="N59" s="154" t="s">
        <v>736</v>
      </c>
      <c r="O59" s="175" t="s">
        <v>739</v>
      </c>
      <c r="P59" s="173"/>
      <c r="Q59" s="174"/>
      <c r="R59" s="154"/>
      <c r="S59" s="175"/>
    </row>
    <row r="60" spans="2:4" ht="30" customHeight="1" thickBot="1">
      <c r="B60" s="139"/>
      <c r="C60" s="176"/>
      <c r="D60" s="162"/>
    </row>
    <row r="61" spans="2:19" ht="30" customHeight="1" thickBot="1">
      <c r="B61" s="139"/>
      <c r="C61" s="139"/>
      <c r="D61" s="1267" t="s">
        <v>704</v>
      </c>
      <c r="E61" s="1268"/>
      <c r="F61" s="1268"/>
      <c r="G61" s="1268"/>
      <c r="H61" s="1267" t="s">
        <v>705</v>
      </c>
      <c r="I61" s="1268"/>
      <c r="J61" s="1268"/>
      <c r="K61" s="1269"/>
      <c r="L61" s="1268" t="s">
        <v>706</v>
      </c>
      <c r="M61" s="1268"/>
      <c r="N61" s="1268"/>
      <c r="O61" s="1268"/>
      <c r="P61" s="1267" t="s">
        <v>707</v>
      </c>
      <c r="Q61" s="1268"/>
      <c r="R61" s="1268"/>
      <c r="S61" s="1269"/>
    </row>
    <row r="62" spans="2:19" ht="30" customHeight="1">
      <c r="B62" s="1270" t="s">
        <v>748</v>
      </c>
      <c r="C62" s="1270" t="s">
        <v>749</v>
      </c>
      <c r="D62" s="1276" t="s">
        <v>750</v>
      </c>
      <c r="E62" s="1277"/>
      <c r="F62" s="1298" t="s">
        <v>702</v>
      </c>
      <c r="G62" s="1304"/>
      <c r="H62" s="1305" t="s">
        <v>750</v>
      </c>
      <c r="I62" s="1277"/>
      <c r="J62" s="1298" t="s">
        <v>702</v>
      </c>
      <c r="K62" s="1306"/>
      <c r="L62" s="1305" t="s">
        <v>750</v>
      </c>
      <c r="M62" s="1277"/>
      <c r="N62" s="1298" t="s">
        <v>702</v>
      </c>
      <c r="O62" s="1306"/>
      <c r="P62" s="1305" t="s">
        <v>750</v>
      </c>
      <c r="Q62" s="1277"/>
      <c r="R62" s="1298" t="s">
        <v>702</v>
      </c>
      <c r="S62" s="1306"/>
    </row>
    <row r="63" spans="2:19" ht="36.75" customHeight="1">
      <c r="B63" s="1272"/>
      <c r="C63" s="1272"/>
      <c r="D63" s="1319">
        <v>0.05</v>
      </c>
      <c r="E63" s="1320"/>
      <c r="F63" s="1321" t="s">
        <v>703</v>
      </c>
      <c r="G63" s="1322"/>
      <c r="H63" s="1313">
        <v>90</v>
      </c>
      <c r="I63" s="1314"/>
      <c r="J63" s="1315" t="s">
        <v>703</v>
      </c>
      <c r="K63" s="1316"/>
      <c r="L63" s="1313">
        <v>45</v>
      </c>
      <c r="M63" s="1314"/>
      <c r="N63" s="1315" t="s">
        <v>703</v>
      </c>
      <c r="O63" s="1316"/>
      <c r="P63" s="1313"/>
      <c r="Q63" s="1314"/>
      <c r="R63" s="1315"/>
      <c r="S63" s="1316"/>
    </row>
    <row r="64" spans="2:19" ht="45" customHeight="1">
      <c r="B64" s="1282" t="s">
        <v>751</v>
      </c>
      <c r="C64" s="1282" t="s">
        <v>752</v>
      </c>
      <c r="D64" s="149" t="s">
        <v>753</v>
      </c>
      <c r="E64" s="149" t="s">
        <v>754</v>
      </c>
      <c r="F64" s="1296" t="s">
        <v>755</v>
      </c>
      <c r="G64" s="1297"/>
      <c r="H64" s="177" t="s">
        <v>753</v>
      </c>
      <c r="I64" s="149" t="s">
        <v>754</v>
      </c>
      <c r="J64" s="1317" t="s">
        <v>755</v>
      </c>
      <c r="K64" s="1297"/>
      <c r="L64" s="177" t="s">
        <v>753</v>
      </c>
      <c r="M64" s="149" t="s">
        <v>754</v>
      </c>
      <c r="N64" s="1317" t="s">
        <v>755</v>
      </c>
      <c r="O64" s="1297"/>
      <c r="P64" s="177" t="s">
        <v>753</v>
      </c>
      <c r="Q64" s="149" t="s">
        <v>754</v>
      </c>
      <c r="R64" s="1317" t="s">
        <v>755</v>
      </c>
      <c r="S64" s="1297"/>
    </row>
    <row r="65" spans="2:19" ht="27" customHeight="1">
      <c r="B65" s="1284"/>
      <c r="C65" s="1284"/>
      <c r="D65" s="165">
        <v>3550</v>
      </c>
      <c r="E65" s="166">
        <v>0.005</v>
      </c>
      <c r="F65" s="1318" t="s">
        <v>756</v>
      </c>
      <c r="G65" s="1318"/>
      <c r="H65" s="167">
        <v>63900</v>
      </c>
      <c r="I65" s="168">
        <v>0.8</v>
      </c>
      <c r="J65" s="1308" t="s">
        <v>757</v>
      </c>
      <c r="K65" s="1309"/>
      <c r="L65" s="167">
        <v>41950</v>
      </c>
      <c r="M65" s="168">
        <v>0.503</v>
      </c>
      <c r="N65" s="1308" t="s">
        <v>758</v>
      </c>
      <c r="O65" s="1309"/>
      <c r="P65" s="167"/>
      <c r="Q65" s="168"/>
      <c r="R65" s="1308"/>
      <c r="S65" s="1309"/>
    </row>
    <row r="66" spans="2:3" ht="33.75" customHeight="1" thickBot="1">
      <c r="B66" s="139"/>
      <c r="C66" s="139"/>
    </row>
    <row r="67" spans="2:19" ht="37.5" customHeight="1" thickBot="1">
      <c r="B67" s="139"/>
      <c r="C67" s="139"/>
      <c r="D67" s="1267" t="s">
        <v>704</v>
      </c>
      <c r="E67" s="1268"/>
      <c r="F67" s="1268"/>
      <c r="G67" s="1269"/>
      <c r="H67" s="1310" t="s">
        <v>796</v>
      </c>
      <c r="I67" s="1311"/>
      <c r="J67" s="1311"/>
      <c r="K67" s="1312"/>
      <c r="L67" s="1310" t="s">
        <v>706</v>
      </c>
      <c r="M67" s="1311"/>
      <c r="N67" s="1311"/>
      <c r="O67" s="1312"/>
      <c r="P67" s="1267" t="s">
        <v>707</v>
      </c>
      <c r="Q67" s="1268"/>
      <c r="R67" s="1268"/>
      <c r="S67" s="1269"/>
    </row>
    <row r="68" spans="2:19" ht="37.5" customHeight="1">
      <c r="B68" s="1270" t="s">
        <v>759</v>
      </c>
      <c r="C68" s="1270" t="s">
        <v>760</v>
      </c>
      <c r="D68" s="178" t="s">
        <v>761</v>
      </c>
      <c r="E68" s="163" t="s">
        <v>762</v>
      </c>
      <c r="F68" s="1298" t="s">
        <v>763</v>
      </c>
      <c r="G68" s="1306"/>
      <c r="H68" s="178" t="s">
        <v>761</v>
      </c>
      <c r="I68" s="163" t="s">
        <v>762</v>
      </c>
      <c r="J68" s="1298" t="s">
        <v>763</v>
      </c>
      <c r="K68" s="1306"/>
      <c r="L68" s="178" t="s">
        <v>761</v>
      </c>
      <c r="M68" s="163" t="s">
        <v>762</v>
      </c>
      <c r="N68" s="1298" t="s">
        <v>763</v>
      </c>
      <c r="O68" s="1306"/>
      <c r="P68" s="178" t="s">
        <v>761</v>
      </c>
      <c r="Q68" s="163" t="s">
        <v>762</v>
      </c>
      <c r="R68" s="1298" t="s">
        <v>763</v>
      </c>
      <c r="S68" s="1306"/>
    </row>
    <row r="69" spans="2:19" ht="44.25" customHeight="1">
      <c r="B69" s="1271"/>
      <c r="C69" s="1272"/>
      <c r="D69" s="179" t="s">
        <v>764</v>
      </c>
      <c r="E69" s="180" t="s">
        <v>747</v>
      </c>
      <c r="F69" s="1324" t="s">
        <v>765</v>
      </c>
      <c r="G69" s="1325"/>
      <c r="H69" s="181" t="s">
        <v>764</v>
      </c>
      <c r="I69" s="182" t="s">
        <v>747</v>
      </c>
      <c r="J69" s="1369" t="s">
        <v>766</v>
      </c>
      <c r="K69" s="1370"/>
      <c r="L69" s="181" t="s">
        <v>764</v>
      </c>
      <c r="M69" s="182" t="s">
        <v>747</v>
      </c>
      <c r="N69" s="1369" t="s">
        <v>928</v>
      </c>
      <c r="O69" s="1370"/>
      <c r="P69" s="181"/>
      <c r="Q69" s="182"/>
      <c r="R69" s="1369"/>
      <c r="S69" s="1370"/>
    </row>
    <row r="70" spans="2:19" ht="36.75" customHeight="1">
      <c r="B70" s="1271"/>
      <c r="C70" s="1270" t="s">
        <v>767</v>
      </c>
      <c r="D70" s="149" t="s">
        <v>702</v>
      </c>
      <c r="E70" s="441" t="s">
        <v>768</v>
      </c>
      <c r="F70" s="1296" t="s">
        <v>769</v>
      </c>
      <c r="G70" s="1297"/>
      <c r="H70" s="149" t="s">
        <v>702</v>
      </c>
      <c r="I70" s="441" t="s">
        <v>768</v>
      </c>
      <c r="J70" s="1296" t="s">
        <v>769</v>
      </c>
      <c r="K70" s="1297"/>
      <c r="L70" s="149" t="s">
        <v>702</v>
      </c>
      <c r="M70" s="441" t="s">
        <v>768</v>
      </c>
      <c r="N70" s="1296" t="s">
        <v>769</v>
      </c>
      <c r="O70" s="1297"/>
      <c r="P70" s="149" t="s">
        <v>702</v>
      </c>
      <c r="Q70" s="441" t="s">
        <v>768</v>
      </c>
      <c r="R70" s="1296" t="s">
        <v>769</v>
      </c>
      <c r="S70" s="1297"/>
    </row>
    <row r="71" spans="2:19" ht="30" customHeight="1">
      <c r="B71" s="1271"/>
      <c r="C71" s="1271"/>
      <c r="D71" s="152" t="s">
        <v>703</v>
      </c>
      <c r="E71" s="180" t="s">
        <v>770</v>
      </c>
      <c r="F71" s="1321" t="s">
        <v>771</v>
      </c>
      <c r="G71" s="1323"/>
      <c r="H71" s="154" t="s">
        <v>703</v>
      </c>
      <c r="I71" s="182" t="s">
        <v>770</v>
      </c>
      <c r="J71" s="1315" t="s">
        <v>772</v>
      </c>
      <c r="K71" s="1316"/>
      <c r="L71" s="154" t="s">
        <v>703</v>
      </c>
      <c r="M71" s="182" t="s">
        <v>770</v>
      </c>
      <c r="N71" s="1315" t="s">
        <v>929</v>
      </c>
      <c r="O71" s="1316"/>
      <c r="P71" s="154"/>
      <c r="Q71" s="182"/>
      <c r="R71" s="1315"/>
      <c r="S71" s="1316"/>
    </row>
    <row r="72" spans="2:19" ht="30" customHeight="1" outlineLevel="1">
      <c r="B72" s="1271"/>
      <c r="C72" s="1271"/>
      <c r="D72" s="152" t="s">
        <v>773</v>
      </c>
      <c r="E72" s="180" t="s">
        <v>770</v>
      </c>
      <c r="F72" s="1321" t="s">
        <v>771</v>
      </c>
      <c r="G72" s="1323"/>
      <c r="H72" s="154" t="s">
        <v>773</v>
      </c>
      <c r="I72" s="182" t="s">
        <v>770</v>
      </c>
      <c r="J72" s="1315" t="s">
        <v>772</v>
      </c>
      <c r="K72" s="1316"/>
      <c r="L72" s="154" t="s">
        <v>773</v>
      </c>
      <c r="M72" s="182" t="s">
        <v>770</v>
      </c>
      <c r="N72" s="1315" t="s">
        <v>929</v>
      </c>
      <c r="O72" s="1316"/>
      <c r="P72" s="154"/>
      <c r="Q72" s="182"/>
      <c r="R72" s="1315"/>
      <c r="S72" s="1316"/>
    </row>
    <row r="73" spans="2:19" ht="30" customHeight="1" outlineLevel="1">
      <c r="B73" s="1271"/>
      <c r="C73" s="1271"/>
      <c r="D73" s="152" t="s">
        <v>736</v>
      </c>
      <c r="E73" s="180" t="s">
        <v>770</v>
      </c>
      <c r="F73" s="1321" t="s">
        <v>771</v>
      </c>
      <c r="G73" s="1323"/>
      <c r="H73" s="154" t="s">
        <v>736</v>
      </c>
      <c r="I73" s="182" t="s">
        <v>770</v>
      </c>
      <c r="J73" s="1315" t="s">
        <v>772</v>
      </c>
      <c r="K73" s="1316"/>
      <c r="L73" s="154" t="s">
        <v>736</v>
      </c>
      <c r="M73" s="182" t="s">
        <v>770</v>
      </c>
      <c r="N73" s="1315" t="s">
        <v>929</v>
      </c>
      <c r="O73" s="1316"/>
      <c r="P73" s="154"/>
      <c r="Q73" s="182"/>
      <c r="R73" s="1315"/>
      <c r="S73" s="1316"/>
    </row>
    <row r="74" spans="2:19" ht="30" customHeight="1" outlineLevel="1">
      <c r="B74" s="1271"/>
      <c r="C74" s="1271"/>
      <c r="D74" s="152" t="s">
        <v>764</v>
      </c>
      <c r="E74" s="180" t="s">
        <v>774</v>
      </c>
      <c r="F74" s="1321" t="s">
        <v>771</v>
      </c>
      <c r="G74" s="1323"/>
      <c r="H74" s="154" t="s">
        <v>764</v>
      </c>
      <c r="I74" s="182" t="s">
        <v>774</v>
      </c>
      <c r="J74" s="1315" t="s">
        <v>772</v>
      </c>
      <c r="K74" s="1316"/>
      <c r="L74" s="154" t="s">
        <v>764</v>
      </c>
      <c r="M74" s="182" t="s">
        <v>770</v>
      </c>
      <c r="N74" s="1315" t="s">
        <v>929</v>
      </c>
      <c r="O74" s="1316"/>
      <c r="P74" s="154"/>
      <c r="Q74" s="182"/>
      <c r="R74" s="1315"/>
      <c r="S74" s="1316"/>
    </row>
    <row r="75" spans="2:19" ht="30" customHeight="1" outlineLevel="1">
      <c r="B75" s="1271"/>
      <c r="C75" s="1271"/>
      <c r="D75" s="152"/>
      <c r="E75" s="180"/>
      <c r="F75" s="1321"/>
      <c r="G75" s="1323"/>
      <c r="H75" s="154"/>
      <c r="I75" s="182"/>
      <c r="J75" s="1315"/>
      <c r="K75" s="1316"/>
      <c r="L75" s="154"/>
      <c r="M75" s="182"/>
      <c r="N75" s="1315"/>
      <c r="O75" s="1316"/>
      <c r="P75" s="154"/>
      <c r="Q75" s="182"/>
      <c r="R75" s="1315"/>
      <c r="S75" s="1316"/>
    </row>
    <row r="76" spans="2:19" ht="30" customHeight="1" outlineLevel="1">
      <c r="B76" s="1272"/>
      <c r="C76" s="1272"/>
      <c r="D76" s="152"/>
      <c r="E76" s="180"/>
      <c r="F76" s="1321"/>
      <c r="G76" s="1323"/>
      <c r="H76" s="154"/>
      <c r="I76" s="182"/>
      <c r="J76" s="1315"/>
      <c r="K76" s="1316"/>
      <c r="L76" s="154"/>
      <c r="M76" s="182"/>
      <c r="N76" s="1315"/>
      <c r="O76" s="1316"/>
      <c r="P76" s="154"/>
      <c r="Q76" s="182"/>
      <c r="R76" s="1315"/>
      <c r="S76" s="1316"/>
    </row>
    <row r="77" spans="2:19" ht="35.25" customHeight="1">
      <c r="B77" s="1282" t="s">
        <v>775</v>
      </c>
      <c r="C77" s="1332" t="s">
        <v>776</v>
      </c>
      <c r="D77" s="444" t="s">
        <v>777</v>
      </c>
      <c r="E77" s="1296" t="s">
        <v>744</v>
      </c>
      <c r="F77" s="1333"/>
      <c r="G77" s="150" t="s">
        <v>702</v>
      </c>
      <c r="H77" s="444" t="s">
        <v>777</v>
      </c>
      <c r="I77" s="1296" t="s">
        <v>744</v>
      </c>
      <c r="J77" s="1333"/>
      <c r="K77" s="150" t="s">
        <v>702</v>
      </c>
      <c r="L77" s="444" t="s">
        <v>777</v>
      </c>
      <c r="M77" s="1296" t="s">
        <v>744</v>
      </c>
      <c r="N77" s="1333"/>
      <c r="O77" s="150" t="s">
        <v>702</v>
      </c>
      <c r="P77" s="444" t="s">
        <v>777</v>
      </c>
      <c r="Q77" s="1296" t="s">
        <v>744</v>
      </c>
      <c r="R77" s="1333"/>
      <c r="S77" s="150" t="s">
        <v>702</v>
      </c>
    </row>
    <row r="78" spans="2:19" ht="35.25" customHeight="1">
      <c r="B78" s="1283"/>
      <c r="C78" s="1332"/>
      <c r="D78" s="443">
        <v>0</v>
      </c>
      <c r="E78" s="1328" t="s">
        <v>778</v>
      </c>
      <c r="F78" s="1329"/>
      <c r="G78" s="183" t="s">
        <v>703</v>
      </c>
      <c r="H78" s="442">
        <v>4</v>
      </c>
      <c r="I78" s="1326" t="s">
        <v>778</v>
      </c>
      <c r="J78" s="1327"/>
      <c r="K78" s="184" t="s">
        <v>703</v>
      </c>
      <c r="L78" s="442">
        <v>4</v>
      </c>
      <c r="M78" s="1326" t="s">
        <v>778</v>
      </c>
      <c r="N78" s="1327"/>
      <c r="O78" s="184" t="s">
        <v>703</v>
      </c>
      <c r="P78" s="442"/>
      <c r="Q78" s="1326"/>
      <c r="R78" s="1327"/>
      <c r="S78" s="184"/>
    </row>
    <row r="79" spans="2:19" ht="35.25" customHeight="1" outlineLevel="1">
      <c r="B79" s="1283"/>
      <c r="C79" s="1332"/>
      <c r="D79" s="443">
        <v>0</v>
      </c>
      <c r="E79" s="1328" t="s">
        <v>778</v>
      </c>
      <c r="F79" s="1329"/>
      <c r="G79" s="183" t="s">
        <v>773</v>
      </c>
      <c r="H79" s="442">
        <v>5</v>
      </c>
      <c r="I79" s="1326" t="s">
        <v>778</v>
      </c>
      <c r="J79" s="1327"/>
      <c r="K79" s="184" t="s">
        <v>773</v>
      </c>
      <c r="L79" s="442">
        <v>5</v>
      </c>
      <c r="M79" s="1326" t="s">
        <v>778</v>
      </c>
      <c r="N79" s="1327"/>
      <c r="O79" s="184" t="s">
        <v>773</v>
      </c>
      <c r="P79" s="442"/>
      <c r="Q79" s="1326"/>
      <c r="R79" s="1327"/>
      <c r="S79" s="184"/>
    </row>
    <row r="80" spans="2:19" ht="35.25" customHeight="1" outlineLevel="1">
      <c r="B80" s="1283"/>
      <c r="C80" s="1332"/>
      <c r="D80" s="443">
        <v>0</v>
      </c>
      <c r="E80" s="1328" t="s">
        <v>778</v>
      </c>
      <c r="F80" s="1329"/>
      <c r="G80" s="183" t="s">
        <v>736</v>
      </c>
      <c r="H80" s="442">
        <v>3</v>
      </c>
      <c r="I80" s="1326" t="s">
        <v>778</v>
      </c>
      <c r="J80" s="1327"/>
      <c r="K80" s="184" t="s">
        <v>736</v>
      </c>
      <c r="L80" s="442">
        <v>3</v>
      </c>
      <c r="M80" s="1326" t="s">
        <v>778</v>
      </c>
      <c r="N80" s="1327"/>
      <c r="O80" s="184" t="s">
        <v>736</v>
      </c>
      <c r="P80" s="442"/>
      <c r="Q80" s="1326"/>
      <c r="R80" s="1327"/>
      <c r="S80" s="184"/>
    </row>
    <row r="81" spans="2:19" ht="35.25" customHeight="1" outlineLevel="1">
      <c r="B81" s="1283"/>
      <c r="C81" s="1332"/>
      <c r="D81" s="443">
        <v>0</v>
      </c>
      <c r="E81" s="1328" t="s">
        <v>778</v>
      </c>
      <c r="F81" s="1329"/>
      <c r="G81" s="183" t="s">
        <v>764</v>
      </c>
      <c r="H81" s="442">
        <v>5</v>
      </c>
      <c r="I81" s="1326" t="s">
        <v>778</v>
      </c>
      <c r="J81" s="1327"/>
      <c r="K81" s="184" t="s">
        <v>764</v>
      </c>
      <c r="L81" s="442">
        <v>5</v>
      </c>
      <c r="M81" s="1326" t="s">
        <v>778</v>
      </c>
      <c r="N81" s="1327"/>
      <c r="O81" s="184" t="s">
        <v>764</v>
      </c>
      <c r="P81" s="442"/>
      <c r="Q81" s="1326"/>
      <c r="R81" s="1327"/>
      <c r="S81" s="184"/>
    </row>
    <row r="82" spans="2:19" ht="35.25" customHeight="1" outlineLevel="1">
      <c r="B82" s="1283"/>
      <c r="C82" s="1332"/>
      <c r="D82" s="443"/>
      <c r="E82" s="1328"/>
      <c r="F82" s="1329"/>
      <c r="G82" s="183"/>
      <c r="H82" s="442"/>
      <c r="I82" s="1326"/>
      <c r="J82" s="1327"/>
      <c r="K82" s="184"/>
      <c r="L82" s="442"/>
      <c r="M82" s="1326"/>
      <c r="N82" s="1327"/>
      <c r="O82" s="184"/>
      <c r="P82" s="442"/>
      <c r="Q82" s="1326"/>
      <c r="R82" s="1327"/>
      <c r="S82" s="184"/>
    </row>
    <row r="83" spans="2:19" ht="33" customHeight="1" outlineLevel="1">
      <c r="B83" s="1284"/>
      <c r="C83" s="1332"/>
      <c r="D83" s="443"/>
      <c r="E83" s="1328"/>
      <c r="F83" s="1329"/>
      <c r="G83" s="183"/>
      <c r="H83" s="442"/>
      <c r="I83" s="1326"/>
      <c r="J83" s="1327"/>
      <c r="K83" s="184"/>
      <c r="L83" s="442"/>
      <c r="M83" s="1326"/>
      <c r="N83" s="1327"/>
      <c r="O83" s="184"/>
      <c r="P83" s="442"/>
      <c r="Q83" s="1326"/>
      <c r="R83" s="1327"/>
      <c r="S83" s="184"/>
    </row>
    <row r="84" spans="2:4" ht="31.5" customHeight="1" thickBot="1">
      <c r="B84" s="139"/>
      <c r="C84" s="185"/>
      <c r="D84" s="162"/>
    </row>
    <row r="85" spans="2:19" ht="30.75" customHeight="1" thickBot="1">
      <c r="B85" s="139"/>
      <c r="C85" s="139"/>
      <c r="D85" s="1267" t="s">
        <v>704</v>
      </c>
      <c r="E85" s="1268"/>
      <c r="F85" s="1268"/>
      <c r="G85" s="1269"/>
      <c r="H85" s="1310" t="s">
        <v>796</v>
      </c>
      <c r="I85" s="1311"/>
      <c r="J85" s="1311"/>
      <c r="K85" s="1312"/>
      <c r="L85" s="1310" t="s">
        <v>706</v>
      </c>
      <c r="M85" s="1311"/>
      <c r="N85" s="1311"/>
      <c r="O85" s="1312"/>
      <c r="P85" s="1267" t="s">
        <v>707</v>
      </c>
      <c r="Q85" s="1268"/>
      <c r="R85" s="1268"/>
      <c r="S85" s="1269"/>
    </row>
    <row r="86" spans="2:19" ht="30.75" customHeight="1">
      <c r="B86" s="1270" t="s">
        <v>779</v>
      </c>
      <c r="C86" s="1270" t="s">
        <v>780</v>
      </c>
      <c r="D86" s="1298" t="s">
        <v>781</v>
      </c>
      <c r="E86" s="1299"/>
      <c r="F86" s="163" t="s">
        <v>702</v>
      </c>
      <c r="G86" s="186" t="s">
        <v>744</v>
      </c>
      <c r="H86" s="1330" t="s">
        <v>781</v>
      </c>
      <c r="I86" s="1299"/>
      <c r="J86" s="163" t="s">
        <v>702</v>
      </c>
      <c r="K86" s="186" t="s">
        <v>744</v>
      </c>
      <c r="L86" s="1330" t="s">
        <v>781</v>
      </c>
      <c r="M86" s="1299"/>
      <c r="N86" s="163" t="s">
        <v>702</v>
      </c>
      <c r="O86" s="186" t="s">
        <v>744</v>
      </c>
      <c r="P86" s="1330" t="s">
        <v>781</v>
      </c>
      <c r="Q86" s="1299"/>
      <c r="R86" s="163" t="s">
        <v>702</v>
      </c>
      <c r="S86" s="186" t="s">
        <v>744</v>
      </c>
    </row>
    <row r="87" spans="2:19" ht="29.25" customHeight="1">
      <c r="B87" s="1272"/>
      <c r="C87" s="1272"/>
      <c r="D87" s="1321" t="s">
        <v>782</v>
      </c>
      <c r="E87" s="1331"/>
      <c r="F87" s="179" t="s">
        <v>703</v>
      </c>
      <c r="G87" s="187" t="s">
        <v>783</v>
      </c>
      <c r="H87" s="440" t="s">
        <v>844</v>
      </c>
      <c r="I87" s="439"/>
      <c r="J87" s="181" t="s">
        <v>703</v>
      </c>
      <c r="K87" s="188" t="s">
        <v>783</v>
      </c>
      <c r="L87" s="440"/>
      <c r="M87" s="439"/>
      <c r="N87" s="181" t="s">
        <v>703</v>
      </c>
      <c r="O87" s="188" t="s">
        <v>783</v>
      </c>
      <c r="P87" s="440"/>
      <c r="Q87" s="439"/>
      <c r="R87" s="181"/>
      <c r="S87" s="188"/>
    </row>
    <row r="88" spans="2:19" ht="45" customHeight="1">
      <c r="B88" s="1334" t="s">
        <v>784</v>
      </c>
      <c r="C88" s="1282" t="s">
        <v>785</v>
      </c>
      <c r="D88" s="149" t="s">
        <v>786</v>
      </c>
      <c r="E88" s="149" t="s">
        <v>787</v>
      </c>
      <c r="F88" s="444" t="s">
        <v>788</v>
      </c>
      <c r="G88" s="150" t="s">
        <v>789</v>
      </c>
      <c r="H88" s="149" t="s">
        <v>786</v>
      </c>
      <c r="I88" s="149" t="s">
        <v>787</v>
      </c>
      <c r="J88" s="444" t="s">
        <v>788</v>
      </c>
      <c r="K88" s="150" t="s">
        <v>789</v>
      </c>
      <c r="L88" s="149" t="s">
        <v>786</v>
      </c>
      <c r="M88" s="149" t="s">
        <v>787</v>
      </c>
      <c r="N88" s="444" t="s">
        <v>788</v>
      </c>
      <c r="O88" s="150" t="s">
        <v>789</v>
      </c>
      <c r="P88" s="149" t="s">
        <v>786</v>
      </c>
      <c r="Q88" s="149" t="s">
        <v>787</v>
      </c>
      <c r="R88" s="444" t="s">
        <v>788</v>
      </c>
      <c r="S88" s="150" t="s">
        <v>789</v>
      </c>
    </row>
    <row r="89" spans="2:19" ht="29.25" customHeight="1">
      <c r="B89" s="1334"/>
      <c r="C89" s="1283"/>
      <c r="D89" s="1335" t="s">
        <v>790</v>
      </c>
      <c r="E89" s="1337">
        <v>1</v>
      </c>
      <c r="F89" s="1335" t="s">
        <v>791</v>
      </c>
      <c r="G89" s="1339" t="s">
        <v>792</v>
      </c>
      <c r="H89" s="1345" t="s">
        <v>790</v>
      </c>
      <c r="I89" s="1347">
        <f>3500+60000</f>
        <v>63500</v>
      </c>
      <c r="J89" s="1345" t="s">
        <v>791</v>
      </c>
      <c r="K89" s="1341" t="s">
        <v>844</v>
      </c>
      <c r="L89" s="1345" t="s">
        <v>790</v>
      </c>
      <c r="M89" s="1349">
        <v>41300</v>
      </c>
      <c r="N89" s="1345" t="s">
        <v>791</v>
      </c>
      <c r="O89" s="1341" t="s">
        <v>931</v>
      </c>
      <c r="P89" s="1345"/>
      <c r="Q89" s="1345"/>
      <c r="R89" s="1345"/>
      <c r="S89" s="1341"/>
    </row>
    <row r="90" spans="2:19" ht="29.25" customHeight="1">
      <c r="B90" s="1334"/>
      <c r="C90" s="1283"/>
      <c r="D90" s="1336"/>
      <c r="E90" s="1338"/>
      <c r="F90" s="1336"/>
      <c r="G90" s="1340"/>
      <c r="H90" s="1346"/>
      <c r="I90" s="1348"/>
      <c r="J90" s="1346"/>
      <c r="K90" s="1342"/>
      <c r="L90" s="1346"/>
      <c r="M90" s="1346"/>
      <c r="N90" s="1346"/>
      <c r="O90" s="1342"/>
      <c r="P90" s="1346"/>
      <c r="Q90" s="1346"/>
      <c r="R90" s="1346"/>
      <c r="S90" s="1342"/>
    </row>
    <row r="91" spans="2:19" ht="36" outlineLevel="1">
      <c r="B91" s="1334"/>
      <c r="C91" s="1283"/>
      <c r="D91" s="149" t="s">
        <v>786</v>
      </c>
      <c r="E91" s="149" t="s">
        <v>787</v>
      </c>
      <c r="F91" s="444" t="s">
        <v>788</v>
      </c>
      <c r="G91" s="150" t="s">
        <v>789</v>
      </c>
      <c r="H91" s="149" t="s">
        <v>786</v>
      </c>
      <c r="I91" s="149" t="s">
        <v>787</v>
      </c>
      <c r="J91" s="444" t="s">
        <v>788</v>
      </c>
      <c r="K91" s="150" t="s">
        <v>789</v>
      </c>
      <c r="L91" s="149" t="s">
        <v>786</v>
      </c>
      <c r="M91" s="149" t="s">
        <v>787</v>
      </c>
      <c r="N91" s="444" t="s">
        <v>788</v>
      </c>
      <c r="O91" s="150" t="s">
        <v>789</v>
      </c>
      <c r="P91" s="149" t="s">
        <v>786</v>
      </c>
      <c r="Q91" s="149" t="s">
        <v>787</v>
      </c>
      <c r="R91" s="444" t="s">
        <v>788</v>
      </c>
      <c r="S91" s="150" t="s">
        <v>789</v>
      </c>
    </row>
    <row r="92" spans="2:19" ht="29.25" customHeight="1" outlineLevel="1">
      <c r="B92" s="1334"/>
      <c r="C92" s="1283"/>
      <c r="D92" s="1335" t="s">
        <v>978</v>
      </c>
      <c r="E92" s="1343">
        <v>8009600</v>
      </c>
      <c r="F92" s="1335" t="s">
        <v>939</v>
      </c>
      <c r="G92" s="1339" t="s">
        <v>931</v>
      </c>
      <c r="H92" s="1345" t="s">
        <v>978</v>
      </c>
      <c r="I92" s="1347">
        <v>8409600</v>
      </c>
      <c r="J92" s="1345" t="s">
        <v>939</v>
      </c>
      <c r="K92" s="1341" t="s">
        <v>844</v>
      </c>
      <c r="L92" s="1345" t="s">
        <v>978</v>
      </c>
      <c r="M92" s="1347">
        <v>8009600</v>
      </c>
      <c r="N92" s="1345" t="s">
        <v>939</v>
      </c>
      <c r="O92" s="1341" t="s">
        <v>931</v>
      </c>
      <c r="P92" s="1345"/>
      <c r="Q92" s="1345"/>
      <c r="R92" s="1345"/>
      <c r="S92" s="1341"/>
    </row>
    <row r="93" spans="2:19" ht="29.25" customHeight="1" outlineLevel="1">
      <c r="B93" s="1334"/>
      <c r="C93" s="1283"/>
      <c r="D93" s="1336"/>
      <c r="E93" s="1344"/>
      <c r="F93" s="1336"/>
      <c r="G93" s="1340"/>
      <c r="H93" s="1346"/>
      <c r="I93" s="1348"/>
      <c r="J93" s="1346"/>
      <c r="K93" s="1342"/>
      <c r="L93" s="1346"/>
      <c r="M93" s="1348"/>
      <c r="N93" s="1346"/>
      <c r="O93" s="1342"/>
      <c r="P93" s="1346"/>
      <c r="Q93" s="1346"/>
      <c r="R93" s="1346"/>
      <c r="S93" s="1342"/>
    </row>
    <row r="94" spans="2:19" ht="36" outlineLevel="1">
      <c r="B94" s="1334"/>
      <c r="C94" s="1283"/>
      <c r="D94" s="149" t="s">
        <v>786</v>
      </c>
      <c r="E94" s="149" t="s">
        <v>787</v>
      </c>
      <c r="F94" s="444" t="s">
        <v>788</v>
      </c>
      <c r="G94" s="150" t="s">
        <v>789</v>
      </c>
      <c r="H94" s="149" t="s">
        <v>786</v>
      </c>
      <c r="I94" s="149" t="s">
        <v>787</v>
      </c>
      <c r="J94" s="444" t="s">
        <v>788</v>
      </c>
      <c r="K94" s="150" t="s">
        <v>789</v>
      </c>
      <c r="L94" s="149" t="s">
        <v>786</v>
      </c>
      <c r="M94" s="149" t="s">
        <v>787</v>
      </c>
      <c r="N94" s="444" t="s">
        <v>788</v>
      </c>
      <c r="O94" s="150" t="s">
        <v>789</v>
      </c>
      <c r="P94" s="149" t="s">
        <v>786</v>
      </c>
      <c r="Q94" s="149" t="s">
        <v>787</v>
      </c>
      <c r="R94" s="444" t="s">
        <v>788</v>
      </c>
      <c r="S94" s="150" t="s">
        <v>789</v>
      </c>
    </row>
    <row r="95" spans="2:19" ht="29.25" customHeight="1" outlineLevel="1">
      <c r="B95" s="1334"/>
      <c r="C95" s="1283"/>
      <c r="D95" s="1335" t="s">
        <v>794</v>
      </c>
      <c r="E95" s="1337">
        <v>1</v>
      </c>
      <c r="F95" s="1335" t="s">
        <v>791</v>
      </c>
      <c r="G95" s="1339" t="s">
        <v>792</v>
      </c>
      <c r="H95" s="1345" t="s">
        <v>794</v>
      </c>
      <c r="I95" s="1347">
        <v>1350000</v>
      </c>
      <c r="J95" s="1345" t="s">
        <v>791</v>
      </c>
      <c r="K95" s="1341" t="s">
        <v>844</v>
      </c>
      <c r="L95" s="1345" t="s">
        <v>794</v>
      </c>
      <c r="M95" s="1349">
        <f>I95*65%</f>
        <v>877500</v>
      </c>
      <c r="N95" s="1345" t="s">
        <v>791</v>
      </c>
      <c r="O95" s="1341" t="s">
        <v>931</v>
      </c>
      <c r="P95" s="1345"/>
      <c r="Q95" s="1345"/>
      <c r="R95" s="1345"/>
      <c r="S95" s="1341"/>
    </row>
    <row r="96" spans="2:19" ht="29.25" customHeight="1" outlineLevel="1">
      <c r="B96" s="1334"/>
      <c r="C96" s="1283"/>
      <c r="D96" s="1336"/>
      <c r="E96" s="1338"/>
      <c r="F96" s="1336"/>
      <c r="G96" s="1340"/>
      <c r="H96" s="1346"/>
      <c r="I96" s="1348"/>
      <c r="J96" s="1346"/>
      <c r="K96" s="1342"/>
      <c r="L96" s="1346"/>
      <c r="M96" s="1346"/>
      <c r="N96" s="1346"/>
      <c r="O96" s="1342"/>
      <c r="P96" s="1346"/>
      <c r="Q96" s="1346"/>
      <c r="R96" s="1346"/>
      <c r="S96" s="1342"/>
    </row>
    <row r="97" spans="2:19" ht="36" outlineLevel="1">
      <c r="B97" s="1334"/>
      <c r="C97" s="1283"/>
      <c r="D97" s="149" t="s">
        <v>786</v>
      </c>
      <c r="E97" s="149" t="s">
        <v>787</v>
      </c>
      <c r="F97" s="444" t="s">
        <v>788</v>
      </c>
      <c r="G97" s="150" t="s">
        <v>789</v>
      </c>
      <c r="H97" s="149" t="s">
        <v>786</v>
      </c>
      <c r="I97" s="149" t="s">
        <v>787</v>
      </c>
      <c r="J97" s="444" t="s">
        <v>788</v>
      </c>
      <c r="K97" s="150" t="s">
        <v>789</v>
      </c>
      <c r="L97" s="149" t="s">
        <v>786</v>
      </c>
      <c r="M97" s="149" t="s">
        <v>787</v>
      </c>
      <c r="N97" s="444" t="s">
        <v>788</v>
      </c>
      <c r="O97" s="150" t="s">
        <v>789</v>
      </c>
      <c r="P97" s="149" t="s">
        <v>786</v>
      </c>
      <c r="Q97" s="149" t="s">
        <v>787</v>
      </c>
      <c r="R97" s="444" t="s">
        <v>788</v>
      </c>
      <c r="S97" s="150" t="s">
        <v>789</v>
      </c>
    </row>
    <row r="98" spans="2:19" ht="29.25" customHeight="1" outlineLevel="1">
      <c r="B98" s="1334"/>
      <c r="C98" s="1283"/>
      <c r="D98" s="1335" t="s">
        <v>795</v>
      </c>
      <c r="E98" s="1343">
        <v>226</v>
      </c>
      <c r="F98" s="1335" t="s">
        <v>791</v>
      </c>
      <c r="G98" s="1339" t="s">
        <v>792</v>
      </c>
      <c r="H98" s="1345" t="s">
        <v>795</v>
      </c>
      <c r="I98" s="1347">
        <v>294</v>
      </c>
      <c r="J98" s="1345" t="s">
        <v>791</v>
      </c>
      <c r="K98" s="1341" t="s">
        <v>844</v>
      </c>
      <c r="L98" s="1345" t="s">
        <v>795</v>
      </c>
      <c r="M98" s="1347">
        <v>280</v>
      </c>
      <c r="N98" s="1345" t="s">
        <v>791</v>
      </c>
      <c r="O98" s="1341" t="s">
        <v>931</v>
      </c>
      <c r="P98" s="1345"/>
      <c r="Q98" s="1345"/>
      <c r="R98" s="1345"/>
      <c r="S98" s="1341"/>
    </row>
    <row r="99" spans="2:19" ht="29.25" customHeight="1" outlineLevel="1">
      <c r="B99" s="1334"/>
      <c r="C99" s="1284"/>
      <c r="D99" s="1336"/>
      <c r="E99" s="1344"/>
      <c r="F99" s="1336"/>
      <c r="G99" s="1340"/>
      <c r="H99" s="1346"/>
      <c r="I99" s="1348"/>
      <c r="J99" s="1346"/>
      <c r="K99" s="1342"/>
      <c r="L99" s="1346"/>
      <c r="M99" s="1348"/>
      <c r="N99" s="1346"/>
      <c r="O99" s="1342"/>
      <c r="P99" s="1346"/>
      <c r="Q99" s="1346"/>
      <c r="R99" s="1346"/>
      <c r="S99" s="1342"/>
    </row>
    <row r="100" spans="2:3" ht="15.75" thickBot="1">
      <c r="B100" s="139"/>
      <c r="C100" s="139"/>
    </row>
    <row r="101" spans="2:19" ht="15.75" thickBot="1">
      <c r="B101" s="139"/>
      <c r="C101" s="139"/>
      <c r="D101" s="1267" t="s">
        <v>704</v>
      </c>
      <c r="E101" s="1268"/>
      <c r="F101" s="1268"/>
      <c r="G101" s="1269"/>
      <c r="H101" s="1310" t="s">
        <v>796</v>
      </c>
      <c r="I101" s="1311"/>
      <c r="J101" s="1311"/>
      <c r="K101" s="1312"/>
      <c r="L101" s="1310" t="s">
        <v>706</v>
      </c>
      <c r="M101" s="1311"/>
      <c r="N101" s="1311"/>
      <c r="O101" s="1312"/>
      <c r="P101" s="1310" t="s">
        <v>707</v>
      </c>
      <c r="Q101" s="1311"/>
      <c r="R101" s="1311"/>
      <c r="S101" s="1312"/>
    </row>
    <row r="102" spans="2:19" ht="33.75" customHeight="1">
      <c r="B102" s="1350" t="s">
        <v>797</v>
      </c>
      <c r="C102" s="1270" t="s">
        <v>798</v>
      </c>
      <c r="D102" s="437" t="s">
        <v>799</v>
      </c>
      <c r="E102" s="189" t="s">
        <v>800</v>
      </c>
      <c r="F102" s="1298" t="s">
        <v>801</v>
      </c>
      <c r="G102" s="1306"/>
      <c r="H102" s="437" t="s">
        <v>799</v>
      </c>
      <c r="I102" s="189" t="s">
        <v>800</v>
      </c>
      <c r="J102" s="1298" t="s">
        <v>801</v>
      </c>
      <c r="K102" s="1306"/>
      <c r="L102" s="437" t="s">
        <v>799</v>
      </c>
      <c r="M102" s="189" t="s">
        <v>800</v>
      </c>
      <c r="N102" s="1298" t="s">
        <v>801</v>
      </c>
      <c r="O102" s="1306"/>
      <c r="P102" s="437" t="s">
        <v>799</v>
      </c>
      <c r="Q102" s="189" t="s">
        <v>800</v>
      </c>
      <c r="R102" s="1298" t="s">
        <v>801</v>
      </c>
      <c r="S102" s="1306"/>
    </row>
    <row r="103" spans="2:19" ht="30" customHeight="1">
      <c r="B103" s="1351"/>
      <c r="C103" s="1272"/>
      <c r="D103" s="190">
        <v>0</v>
      </c>
      <c r="E103" s="191">
        <v>0</v>
      </c>
      <c r="F103" s="1321" t="s">
        <v>802</v>
      </c>
      <c r="G103" s="1323"/>
      <c r="H103" s="192">
        <v>260</v>
      </c>
      <c r="I103" s="193">
        <v>0.55</v>
      </c>
      <c r="J103" s="1353" t="s">
        <v>803</v>
      </c>
      <c r="K103" s="1354"/>
      <c r="L103" s="192">
        <v>208</v>
      </c>
      <c r="M103" s="193">
        <v>0.52</v>
      </c>
      <c r="N103" s="1353" t="s">
        <v>804</v>
      </c>
      <c r="O103" s="1354"/>
      <c r="P103" s="192"/>
      <c r="Q103" s="193"/>
      <c r="R103" s="1353"/>
      <c r="S103" s="1354"/>
    </row>
    <row r="104" spans="2:19" ht="32.25" customHeight="1">
      <c r="B104" s="1351"/>
      <c r="C104" s="1350" t="s">
        <v>805</v>
      </c>
      <c r="D104" s="194" t="s">
        <v>799</v>
      </c>
      <c r="E104" s="149" t="s">
        <v>800</v>
      </c>
      <c r="F104" s="149" t="s">
        <v>806</v>
      </c>
      <c r="G104" s="436" t="s">
        <v>807</v>
      </c>
      <c r="H104" s="194" t="s">
        <v>799</v>
      </c>
      <c r="I104" s="149" t="s">
        <v>800</v>
      </c>
      <c r="J104" s="149" t="s">
        <v>806</v>
      </c>
      <c r="K104" s="436" t="s">
        <v>807</v>
      </c>
      <c r="L104" s="194" t="s">
        <v>799</v>
      </c>
      <c r="M104" s="149" t="s">
        <v>800</v>
      </c>
      <c r="N104" s="149" t="s">
        <v>806</v>
      </c>
      <c r="O104" s="436" t="s">
        <v>807</v>
      </c>
      <c r="P104" s="194" t="s">
        <v>799</v>
      </c>
      <c r="Q104" s="149" t="s">
        <v>800</v>
      </c>
      <c r="R104" s="149" t="s">
        <v>806</v>
      </c>
      <c r="S104" s="436" t="s">
        <v>807</v>
      </c>
    </row>
    <row r="105" spans="2:19" ht="27.75" customHeight="1">
      <c r="B105" s="1351"/>
      <c r="C105" s="1351"/>
      <c r="D105" s="190">
        <v>0</v>
      </c>
      <c r="E105" s="166">
        <v>0</v>
      </c>
      <c r="F105" s="180" t="s">
        <v>808</v>
      </c>
      <c r="G105" s="187" t="s">
        <v>809</v>
      </c>
      <c r="H105" s="192">
        <v>180</v>
      </c>
      <c r="I105" s="168">
        <v>0.55</v>
      </c>
      <c r="J105" s="182" t="s">
        <v>810</v>
      </c>
      <c r="K105" s="188" t="s">
        <v>809</v>
      </c>
      <c r="L105" s="192">
        <v>144</v>
      </c>
      <c r="M105" s="168">
        <v>0.52</v>
      </c>
      <c r="N105" s="182" t="s">
        <v>810</v>
      </c>
      <c r="O105" s="188" t="s">
        <v>809</v>
      </c>
      <c r="P105" s="192"/>
      <c r="Q105" s="168"/>
      <c r="R105" s="182"/>
      <c r="S105" s="188"/>
    </row>
    <row r="106" spans="2:19" ht="27.75" customHeight="1" outlineLevel="1">
      <c r="B106" s="1351"/>
      <c r="C106" s="1351"/>
      <c r="D106" s="194" t="s">
        <v>799</v>
      </c>
      <c r="E106" s="149" t="s">
        <v>800</v>
      </c>
      <c r="F106" s="149" t="s">
        <v>806</v>
      </c>
      <c r="G106" s="436" t="s">
        <v>807</v>
      </c>
      <c r="H106" s="194" t="s">
        <v>799</v>
      </c>
      <c r="I106" s="149" t="s">
        <v>800</v>
      </c>
      <c r="J106" s="149" t="s">
        <v>806</v>
      </c>
      <c r="K106" s="436" t="s">
        <v>807</v>
      </c>
      <c r="L106" s="194" t="s">
        <v>799</v>
      </c>
      <c r="M106" s="149" t="s">
        <v>800</v>
      </c>
      <c r="N106" s="149" t="s">
        <v>806</v>
      </c>
      <c r="O106" s="436" t="s">
        <v>807</v>
      </c>
      <c r="P106" s="194" t="s">
        <v>799</v>
      </c>
      <c r="Q106" s="149" t="s">
        <v>800</v>
      </c>
      <c r="R106" s="149" t="s">
        <v>806</v>
      </c>
      <c r="S106" s="436" t="s">
        <v>807</v>
      </c>
    </row>
    <row r="107" spans="2:19" ht="27.75" customHeight="1" outlineLevel="1">
      <c r="B107" s="1351"/>
      <c r="C107" s="1351"/>
      <c r="D107" s="190">
        <v>0</v>
      </c>
      <c r="E107" s="166">
        <v>0</v>
      </c>
      <c r="F107" s="180" t="s">
        <v>808</v>
      </c>
      <c r="G107" s="187" t="s">
        <v>811</v>
      </c>
      <c r="H107" s="192">
        <v>160</v>
      </c>
      <c r="I107" s="168">
        <v>0.6</v>
      </c>
      <c r="J107" s="182" t="s">
        <v>812</v>
      </c>
      <c r="K107" s="188" t="s">
        <v>811</v>
      </c>
      <c r="L107" s="192">
        <v>128</v>
      </c>
      <c r="M107" s="168">
        <v>0.57</v>
      </c>
      <c r="N107" s="182" t="s">
        <v>812</v>
      </c>
      <c r="O107" s="188" t="s">
        <v>811</v>
      </c>
      <c r="P107" s="192"/>
      <c r="Q107" s="168"/>
      <c r="R107" s="182"/>
      <c r="S107" s="188"/>
    </row>
    <row r="108" spans="2:19" ht="27.75" customHeight="1" outlineLevel="1">
      <c r="B108" s="1351"/>
      <c r="C108" s="1351"/>
      <c r="D108" s="194" t="s">
        <v>799</v>
      </c>
      <c r="E108" s="149" t="s">
        <v>800</v>
      </c>
      <c r="F108" s="149" t="s">
        <v>806</v>
      </c>
      <c r="G108" s="436" t="s">
        <v>807</v>
      </c>
      <c r="H108" s="194" t="s">
        <v>799</v>
      </c>
      <c r="I108" s="149" t="s">
        <v>800</v>
      </c>
      <c r="J108" s="149" t="s">
        <v>806</v>
      </c>
      <c r="K108" s="436" t="s">
        <v>807</v>
      </c>
      <c r="L108" s="194" t="s">
        <v>799</v>
      </c>
      <c r="M108" s="149" t="s">
        <v>800</v>
      </c>
      <c r="N108" s="149" t="s">
        <v>806</v>
      </c>
      <c r="O108" s="436" t="s">
        <v>807</v>
      </c>
      <c r="P108" s="194" t="s">
        <v>799</v>
      </c>
      <c r="Q108" s="149" t="s">
        <v>800</v>
      </c>
      <c r="R108" s="149" t="s">
        <v>806</v>
      </c>
      <c r="S108" s="436" t="s">
        <v>807</v>
      </c>
    </row>
    <row r="109" spans="2:19" ht="27.75" customHeight="1" outlineLevel="1">
      <c r="B109" s="1351"/>
      <c r="C109" s="1351"/>
      <c r="D109" s="190">
        <v>0</v>
      </c>
      <c r="E109" s="166">
        <v>0</v>
      </c>
      <c r="F109" s="180" t="s">
        <v>808</v>
      </c>
      <c r="G109" s="187" t="s">
        <v>813</v>
      </c>
      <c r="H109" s="192">
        <v>40</v>
      </c>
      <c r="I109" s="168">
        <v>0.42</v>
      </c>
      <c r="J109" s="182" t="s">
        <v>814</v>
      </c>
      <c r="K109" s="188" t="s">
        <v>813</v>
      </c>
      <c r="L109" s="192">
        <v>32</v>
      </c>
      <c r="M109" s="168">
        <v>0.4</v>
      </c>
      <c r="N109" s="182" t="s">
        <v>814</v>
      </c>
      <c r="O109" s="188" t="s">
        <v>813</v>
      </c>
      <c r="P109" s="192"/>
      <c r="Q109" s="168"/>
      <c r="R109" s="182"/>
      <c r="S109" s="188"/>
    </row>
    <row r="110" spans="2:19" ht="27.75" customHeight="1" outlineLevel="1">
      <c r="B110" s="1351"/>
      <c r="C110" s="1351"/>
      <c r="D110" s="194" t="s">
        <v>799</v>
      </c>
      <c r="E110" s="149" t="s">
        <v>800</v>
      </c>
      <c r="F110" s="149" t="s">
        <v>806</v>
      </c>
      <c r="G110" s="436" t="s">
        <v>807</v>
      </c>
      <c r="H110" s="194" t="s">
        <v>799</v>
      </c>
      <c r="I110" s="149" t="s">
        <v>800</v>
      </c>
      <c r="J110" s="149" t="s">
        <v>806</v>
      </c>
      <c r="K110" s="436" t="s">
        <v>807</v>
      </c>
      <c r="L110" s="194" t="s">
        <v>799</v>
      </c>
      <c r="M110" s="149" t="s">
        <v>800</v>
      </c>
      <c r="N110" s="149" t="s">
        <v>806</v>
      </c>
      <c r="O110" s="436" t="s">
        <v>807</v>
      </c>
      <c r="P110" s="194" t="s">
        <v>799</v>
      </c>
      <c r="Q110" s="149" t="s">
        <v>800</v>
      </c>
      <c r="R110" s="149" t="s">
        <v>806</v>
      </c>
      <c r="S110" s="436" t="s">
        <v>807</v>
      </c>
    </row>
    <row r="111" spans="2:19" ht="27.75" customHeight="1" outlineLevel="1">
      <c r="B111" s="1352"/>
      <c r="C111" s="1352"/>
      <c r="D111" s="190">
        <v>0</v>
      </c>
      <c r="E111" s="166">
        <v>0</v>
      </c>
      <c r="F111" s="180" t="s">
        <v>808</v>
      </c>
      <c r="G111" s="187" t="s">
        <v>815</v>
      </c>
      <c r="H111" s="192">
        <v>35</v>
      </c>
      <c r="I111" s="168">
        <v>0.5</v>
      </c>
      <c r="J111" s="182" t="s">
        <v>812</v>
      </c>
      <c r="K111" s="188" t="s">
        <v>815</v>
      </c>
      <c r="L111" s="192">
        <v>28</v>
      </c>
      <c r="M111" s="168">
        <v>0.45</v>
      </c>
      <c r="N111" s="182" t="s">
        <v>812</v>
      </c>
      <c r="O111" s="188" t="s">
        <v>815</v>
      </c>
      <c r="P111" s="192"/>
      <c r="Q111" s="168"/>
      <c r="R111" s="182"/>
      <c r="S111" s="188"/>
    </row>
    <row r="112" spans="2:19" ht="26.25" customHeight="1">
      <c r="B112" s="1357" t="s">
        <v>816</v>
      </c>
      <c r="C112" s="1360" t="s">
        <v>817</v>
      </c>
      <c r="D112" s="195" t="s">
        <v>818</v>
      </c>
      <c r="E112" s="195" t="s">
        <v>819</v>
      </c>
      <c r="F112" s="195" t="s">
        <v>702</v>
      </c>
      <c r="G112" s="196" t="s">
        <v>820</v>
      </c>
      <c r="H112" s="197" t="s">
        <v>818</v>
      </c>
      <c r="I112" s="195" t="s">
        <v>819</v>
      </c>
      <c r="J112" s="195" t="s">
        <v>702</v>
      </c>
      <c r="K112" s="196" t="s">
        <v>820</v>
      </c>
      <c r="L112" s="195" t="s">
        <v>818</v>
      </c>
      <c r="M112" s="195" t="s">
        <v>819</v>
      </c>
      <c r="N112" s="195" t="s">
        <v>702</v>
      </c>
      <c r="O112" s="196" t="s">
        <v>820</v>
      </c>
      <c r="P112" s="195" t="s">
        <v>818</v>
      </c>
      <c r="Q112" s="195" t="s">
        <v>819</v>
      </c>
      <c r="R112" s="195" t="s">
        <v>702</v>
      </c>
      <c r="S112" s="196" t="s">
        <v>820</v>
      </c>
    </row>
    <row r="113" spans="2:19" ht="32.25" customHeight="1">
      <c r="B113" s="1358"/>
      <c r="C113" s="1361"/>
      <c r="D113" s="165">
        <v>0</v>
      </c>
      <c r="E113" s="165" t="s">
        <v>821</v>
      </c>
      <c r="F113" s="165" t="s">
        <v>764</v>
      </c>
      <c r="G113" s="165" t="s">
        <v>822</v>
      </c>
      <c r="H113" s="442">
        <v>5</v>
      </c>
      <c r="I113" s="167" t="s">
        <v>821</v>
      </c>
      <c r="J113" s="167" t="s">
        <v>764</v>
      </c>
      <c r="K113" s="184" t="s">
        <v>822</v>
      </c>
      <c r="L113" s="167">
        <v>5</v>
      </c>
      <c r="M113" s="167" t="s">
        <v>821</v>
      </c>
      <c r="N113" s="167" t="s">
        <v>764</v>
      </c>
      <c r="O113" s="184" t="s">
        <v>822</v>
      </c>
      <c r="P113" s="167"/>
      <c r="Q113" s="167"/>
      <c r="R113" s="167"/>
      <c r="S113" s="184"/>
    </row>
    <row r="114" spans="2:19" ht="32.25" customHeight="1">
      <c r="B114" s="1358"/>
      <c r="C114" s="1357" t="s">
        <v>823</v>
      </c>
      <c r="D114" s="149" t="s">
        <v>824</v>
      </c>
      <c r="E114" s="1296" t="s">
        <v>825</v>
      </c>
      <c r="F114" s="1333"/>
      <c r="G114" s="150" t="s">
        <v>826</v>
      </c>
      <c r="H114" s="149" t="s">
        <v>824</v>
      </c>
      <c r="I114" s="1296" t="s">
        <v>825</v>
      </c>
      <c r="J114" s="1333"/>
      <c r="K114" s="150" t="s">
        <v>826</v>
      </c>
      <c r="L114" s="149" t="s">
        <v>824</v>
      </c>
      <c r="M114" s="1296" t="s">
        <v>825</v>
      </c>
      <c r="N114" s="1333"/>
      <c r="O114" s="150" t="s">
        <v>826</v>
      </c>
      <c r="P114" s="149" t="s">
        <v>824</v>
      </c>
      <c r="Q114" s="149" t="s">
        <v>825</v>
      </c>
      <c r="R114" s="1296" t="s">
        <v>825</v>
      </c>
      <c r="S114" s="1333"/>
    </row>
    <row r="115" spans="2:19" ht="23.25" customHeight="1">
      <c r="B115" s="1358"/>
      <c r="C115" s="1358"/>
      <c r="D115" s="198">
        <v>0</v>
      </c>
      <c r="E115" s="1362" t="s">
        <v>809</v>
      </c>
      <c r="F115" s="1363"/>
      <c r="G115" s="153">
        <v>0</v>
      </c>
      <c r="H115" s="199">
        <v>180</v>
      </c>
      <c r="I115" s="1355" t="s">
        <v>809</v>
      </c>
      <c r="J115" s="1356"/>
      <c r="K115" s="175">
        <v>800</v>
      </c>
      <c r="L115" s="199">
        <v>117</v>
      </c>
      <c r="M115" s="1355" t="s">
        <v>809</v>
      </c>
      <c r="N115" s="1356"/>
      <c r="O115" s="156">
        <v>400</v>
      </c>
      <c r="P115" s="199"/>
      <c r="Q115" s="154"/>
      <c r="R115" s="1355"/>
      <c r="S115" s="1356"/>
    </row>
    <row r="116" spans="2:19" ht="23.25" customHeight="1" outlineLevel="1">
      <c r="B116" s="1358"/>
      <c r="C116" s="1358"/>
      <c r="D116" s="149" t="s">
        <v>824</v>
      </c>
      <c r="E116" s="1296" t="s">
        <v>825</v>
      </c>
      <c r="F116" s="1333"/>
      <c r="G116" s="150" t="s">
        <v>826</v>
      </c>
      <c r="H116" s="149" t="s">
        <v>824</v>
      </c>
      <c r="I116" s="1296" t="s">
        <v>825</v>
      </c>
      <c r="J116" s="1333"/>
      <c r="K116" s="150" t="s">
        <v>826</v>
      </c>
      <c r="L116" s="149" t="s">
        <v>824</v>
      </c>
      <c r="M116" s="1296" t="s">
        <v>825</v>
      </c>
      <c r="N116" s="1333"/>
      <c r="O116" s="150" t="s">
        <v>826</v>
      </c>
      <c r="P116" s="149" t="s">
        <v>824</v>
      </c>
      <c r="Q116" s="149" t="s">
        <v>825</v>
      </c>
      <c r="R116" s="1296" t="s">
        <v>825</v>
      </c>
      <c r="S116" s="1333"/>
    </row>
    <row r="117" spans="2:19" ht="23.25" customHeight="1" outlineLevel="1">
      <c r="B117" s="1358"/>
      <c r="C117" s="1358"/>
      <c r="D117" s="198">
        <v>0</v>
      </c>
      <c r="E117" s="1362" t="s">
        <v>811</v>
      </c>
      <c r="F117" s="1363"/>
      <c r="G117" s="153">
        <v>0</v>
      </c>
      <c r="H117" s="199">
        <v>160</v>
      </c>
      <c r="I117" s="1355" t="s">
        <v>811</v>
      </c>
      <c r="J117" s="1356"/>
      <c r="K117" s="156">
        <v>500</v>
      </c>
      <c r="L117" s="199">
        <v>104</v>
      </c>
      <c r="M117" s="1355" t="s">
        <v>811</v>
      </c>
      <c r="N117" s="1356"/>
      <c r="O117" s="156">
        <v>250</v>
      </c>
      <c r="P117" s="199"/>
      <c r="Q117" s="154"/>
      <c r="R117" s="1355"/>
      <c r="S117" s="1356"/>
    </row>
    <row r="118" spans="2:19" ht="23.25" customHeight="1" outlineLevel="1">
      <c r="B118" s="1358"/>
      <c r="C118" s="1358"/>
      <c r="D118" s="149" t="s">
        <v>824</v>
      </c>
      <c r="E118" s="1296" t="s">
        <v>825</v>
      </c>
      <c r="F118" s="1333"/>
      <c r="G118" s="150" t="s">
        <v>826</v>
      </c>
      <c r="H118" s="149" t="s">
        <v>824</v>
      </c>
      <c r="I118" s="1296" t="s">
        <v>825</v>
      </c>
      <c r="J118" s="1333"/>
      <c r="K118" s="150" t="s">
        <v>826</v>
      </c>
      <c r="L118" s="149" t="s">
        <v>824</v>
      </c>
      <c r="M118" s="1296" t="s">
        <v>825</v>
      </c>
      <c r="N118" s="1333"/>
      <c r="O118" s="150" t="s">
        <v>826</v>
      </c>
      <c r="P118" s="149" t="s">
        <v>824</v>
      </c>
      <c r="Q118" s="149" t="s">
        <v>825</v>
      </c>
      <c r="R118" s="1296" t="s">
        <v>825</v>
      </c>
      <c r="S118" s="1333"/>
    </row>
    <row r="119" spans="2:19" ht="23.25" customHeight="1" outlineLevel="1">
      <c r="B119" s="1358"/>
      <c r="C119" s="1358"/>
      <c r="D119" s="198">
        <v>0</v>
      </c>
      <c r="E119" s="1362" t="s">
        <v>813</v>
      </c>
      <c r="F119" s="1363"/>
      <c r="G119" s="153">
        <v>0</v>
      </c>
      <c r="H119" s="199">
        <v>40</v>
      </c>
      <c r="I119" s="1355" t="s">
        <v>813</v>
      </c>
      <c r="J119" s="1356"/>
      <c r="K119" s="156">
        <v>250</v>
      </c>
      <c r="L119" s="199">
        <v>26</v>
      </c>
      <c r="M119" s="1355" t="s">
        <v>813</v>
      </c>
      <c r="N119" s="1356"/>
      <c r="O119" s="156">
        <v>210</v>
      </c>
      <c r="P119" s="199"/>
      <c r="Q119" s="154"/>
      <c r="R119" s="1355"/>
      <c r="S119" s="1356"/>
    </row>
    <row r="120" spans="2:19" ht="23.25" customHeight="1" outlineLevel="1">
      <c r="B120" s="1358"/>
      <c r="C120" s="1358"/>
      <c r="D120" s="149" t="s">
        <v>824</v>
      </c>
      <c r="E120" s="1296" t="s">
        <v>825</v>
      </c>
      <c r="F120" s="1333"/>
      <c r="G120" s="150" t="s">
        <v>826</v>
      </c>
      <c r="H120" s="149" t="s">
        <v>824</v>
      </c>
      <c r="I120" s="1296" t="s">
        <v>825</v>
      </c>
      <c r="J120" s="1333"/>
      <c r="K120" s="150" t="s">
        <v>826</v>
      </c>
      <c r="L120" s="149" t="s">
        <v>824</v>
      </c>
      <c r="M120" s="1296" t="s">
        <v>825</v>
      </c>
      <c r="N120" s="1333"/>
      <c r="O120" s="150" t="s">
        <v>826</v>
      </c>
      <c r="P120" s="149" t="s">
        <v>824</v>
      </c>
      <c r="Q120" s="149" t="s">
        <v>825</v>
      </c>
      <c r="R120" s="1296" t="s">
        <v>825</v>
      </c>
      <c r="S120" s="1333"/>
    </row>
    <row r="121" spans="2:19" ht="23.25" customHeight="1" outlineLevel="1">
      <c r="B121" s="1359"/>
      <c r="C121" s="1359"/>
      <c r="D121" s="198">
        <v>0</v>
      </c>
      <c r="E121" s="1362" t="s">
        <v>815</v>
      </c>
      <c r="F121" s="1363"/>
      <c r="G121" s="153">
        <v>0</v>
      </c>
      <c r="H121" s="199">
        <v>35</v>
      </c>
      <c r="I121" s="1355" t="s">
        <v>815</v>
      </c>
      <c r="J121" s="1356"/>
      <c r="K121" s="156">
        <v>180</v>
      </c>
      <c r="L121" s="199">
        <v>22</v>
      </c>
      <c r="M121" s="1355" t="s">
        <v>815</v>
      </c>
      <c r="N121" s="1356"/>
      <c r="O121" s="156">
        <v>146</v>
      </c>
      <c r="P121" s="199"/>
      <c r="Q121" s="154"/>
      <c r="R121" s="1355"/>
      <c r="S121" s="1356"/>
    </row>
    <row r="122" spans="2:3" ht="15.75" thickBot="1">
      <c r="B122" s="139"/>
      <c r="C122" s="139"/>
    </row>
    <row r="123" spans="2:19" ht="15.75" thickBot="1">
      <c r="B123" s="139"/>
      <c r="C123" s="139"/>
      <c r="D123" s="1267" t="s">
        <v>704</v>
      </c>
      <c r="E123" s="1268"/>
      <c r="F123" s="1268"/>
      <c r="G123" s="1269"/>
      <c r="H123" s="1267" t="s">
        <v>705</v>
      </c>
      <c r="I123" s="1268"/>
      <c r="J123" s="1268"/>
      <c r="K123" s="1269"/>
      <c r="L123" s="1268" t="s">
        <v>706</v>
      </c>
      <c r="M123" s="1268"/>
      <c r="N123" s="1268"/>
      <c r="O123" s="1268"/>
      <c r="P123" s="1267" t="s">
        <v>707</v>
      </c>
      <c r="Q123" s="1268"/>
      <c r="R123" s="1268"/>
      <c r="S123" s="1269"/>
    </row>
    <row r="124" spans="2:19" ht="15">
      <c r="B124" s="1270" t="s">
        <v>827</v>
      </c>
      <c r="C124" s="1270" t="s">
        <v>828</v>
      </c>
      <c r="D124" s="1298" t="s">
        <v>829</v>
      </c>
      <c r="E124" s="1304"/>
      <c r="F124" s="1304"/>
      <c r="G124" s="1306"/>
      <c r="H124" s="1298" t="s">
        <v>829</v>
      </c>
      <c r="I124" s="1304"/>
      <c r="J124" s="1304"/>
      <c r="K124" s="1306"/>
      <c r="L124" s="1298" t="s">
        <v>829</v>
      </c>
      <c r="M124" s="1304"/>
      <c r="N124" s="1304"/>
      <c r="O124" s="1306"/>
      <c r="P124" s="1298" t="s">
        <v>829</v>
      </c>
      <c r="Q124" s="1304"/>
      <c r="R124" s="1304"/>
      <c r="S124" s="1306"/>
    </row>
    <row r="125" spans="2:19" ht="45" customHeight="1">
      <c r="B125" s="1272"/>
      <c r="C125" s="1272"/>
      <c r="D125" s="1371" t="s">
        <v>830</v>
      </c>
      <c r="E125" s="1372"/>
      <c r="F125" s="1372"/>
      <c r="G125" s="1373"/>
      <c r="H125" s="1374" t="s">
        <v>831</v>
      </c>
      <c r="I125" s="1375"/>
      <c r="J125" s="1375"/>
      <c r="K125" s="1376"/>
      <c r="L125" s="1374" t="s">
        <v>831</v>
      </c>
      <c r="M125" s="1375"/>
      <c r="N125" s="1375"/>
      <c r="O125" s="1376"/>
      <c r="P125" s="1374"/>
      <c r="Q125" s="1375"/>
      <c r="R125" s="1375"/>
      <c r="S125" s="1376"/>
    </row>
    <row r="126" spans="2:19" ht="32.25" customHeight="1">
      <c r="B126" s="1282" t="s">
        <v>832</v>
      </c>
      <c r="C126" s="1282" t="s">
        <v>833</v>
      </c>
      <c r="D126" s="195" t="s">
        <v>834</v>
      </c>
      <c r="E126" s="435" t="s">
        <v>702</v>
      </c>
      <c r="F126" s="149" t="s">
        <v>724</v>
      </c>
      <c r="G126" s="150" t="s">
        <v>744</v>
      </c>
      <c r="H126" s="195" t="s">
        <v>834</v>
      </c>
      <c r="I126" s="435" t="s">
        <v>702</v>
      </c>
      <c r="J126" s="149" t="s">
        <v>724</v>
      </c>
      <c r="K126" s="150" t="s">
        <v>744</v>
      </c>
      <c r="L126" s="195" t="s">
        <v>834</v>
      </c>
      <c r="M126" s="435" t="s">
        <v>702</v>
      </c>
      <c r="N126" s="149" t="s">
        <v>724</v>
      </c>
      <c r="O126" s="150" t="s">
        <v>744</v>
      </c>
      <c r="P126" s="195" t="s">
        <v>834</v>
      </c>
      <c r="Q126" s="435" t="s">
        <v>702</v>
      </c>
      <c r="R126" s="149" t="s">
        <v>724</v>
      </c>
      <c r="S126" s="150" t="s">
        <v>744</v>
      </c>
    </row>
    <row r="127" spans="2:19" ht="23.25" customHeight="1">
      <c r="B127" s="1283"/>
      <c r="C127" s="1284"/>
      <c r="D127" s="165">
        <v>1</v>
      </c>
      <c r="E127" s="200" t="s">
        <v>764</v>
      </c>
      <c r="F127" s="152" t="s">
        <v>835</v>
      </c>
      <c r="G127" s="183" t="s">
        <v>836</v>
      </c>
      <c r="H127" s="167">
        <v>18</v>
      </c>
      <c r="I127" s="210" t="s">
        <v>764</v>
      </c>
      <c r="J127" s="167" t="s">
        <v>835</v>
      </c>
      <c r="K127" s="438"/>
      <c r="L127" s="167">
        <v>10</v>
      </c>
      <c r="M127" s="210" t="s">
        <v>764</v>
      </c>
      <c r="N127" s="167" t="s">
        <v>835</v>
      </c>
      <c r="O127" s="438"/>
      <c r="P127" s="167"/>
      <c r="Q127" s="210"/>
      <c r="R127" s="167"/>
      <c r="S127" s="438"/>
    </row>
    <row r="128" spans="2:19" ht="29.25" customHeight="1">
      <c r="B128" s="1283"/>
      <c r="C128" s="1282" t="s">
        <v>837</v>
      </c>
      <c r="D128" s="149" t="s">
        <v>838</v>
      </c>
      <c r="E128" s="1296" t="s">
        <v>839</v>
      </c>
      <c r="F128" s="1333"/>
      <c r="G128" s="150" t="s">
        <v>840</v>
      </c>
      <c r="H128" s="149" t="s">
        <v>838</v>
      </c>
      <c r="I128" s="1296" t="s">
        <v>839</v>
      </c>
      <c r="J128" s="1333"/>
      <c r="K128" s="150" t="s">
        <v>840</v>
      </c>
      <c r="L128" s="149" t="s">
        <v>838</v>
      </c>
      <c r="M128" s="1296" t="s">
        <v>839</v>
      </c>
      <c r="N128" s="1333"/>
      <c r="O128" s="150" t="s">
        <v>840</v>
      </c>
      <c r="P128" s="149" t="s">
        <v>838</v>
      </c>
      <c r="Q128" s="1296" t="s">
        <v>839</v>
      </c>
      <c r="R128" s="1333"/>
      <c r="S128" s="150" t="s">
        <v>840</v>
      </c>
    </row>
    <row r="129" spans="2:19" ht="39" customHeight="1">
      <c r="B129" s="1284"/>
      <c r="C129" s="1284"/>
      <c r="D129" s="198">
        <v>0</v>
      </c>
      <c r="E129" s="1362" t="s">
        <v>841</v>
      </c>
      <c r="F129" s="1363"/>
      <c r="G129" s="153" t="s">
        <v>782</v>
      </c>
      <c r="H129" s="199">
        <v>2</v>
      </c>
      <c r="I129" s="1355" t="s">
        <v>842</v>
      </c>
      <c r="J129" s="1356"/>
      <c r="K129" s="156" t="s">
        <v>843</v>
      </c>
      <c r="L129" s="199">
        <v>2</v>
      </c>
      <c r="M129" s="1355" t="s">
        <v>842</v>
      </c>
      <c r="N129" s="1356"/>
      <c r="O129" s="156" t="s">
        <v>844</v>
      </c>
      <c r="P129" s="199"/>
      <c r="Q129" s="1355"/>
      <c r="R129" s="1356"/>
      <c r="S129" s="156"/>
    </row>
    <row r="133" ht="15" hidden="1"/>
    <row r="134" ht="15" hidden="1"/>
    <row r="135" ht="15" hidden="1">
      <c r="D135" s="120" t="s">
        <v>845</v>
      </c>
    </row>
    <row r="136" spans="4:9" ht="15" hidden="1">
      <c r="D136" s="120" t="s">
        <v>846</v>
      </c>
      <c r="E136" s="120" t="s">
        <v>847</v>
      </c>
      <c r="F136" s="120" t="s">
        <v>848</v>
      </c>
      <c r="H136" s="120" t="s">
        <v>849</v>
      </c>
      <c r="I136" s="120" t="s">
        <v>850</v>
      </c>
    </row>
    <row r="137" spans="4:9" ht="15" hidden="1">
      <c r="D137" s="120" t="s">
        <v>851</v>
      </c>
      <c r="E137" s="120" t="s">
        <v>852</v>
      </c>
      <c r="F137" s="120" t="s">
        <v>853</v>
      </c>
      <c r="H137" s="120" t="s">
        <v>854</v>
      </c>
      <c r="I137" s="120" t="s">
        <v>842</v>
      </c>
    </row>
    <row r="138" spans="4:9" ht="15" hidden="1">
      <c r="D138" s="120" t="s">
        <v>855</v>
      </c>
      <c r="E138" s="120" t="s">
        <v>856</v>
      </c>
      <c r="F138" s="120" t="s">
        <v>783</v>
      </c>
      <c r="H138" s="120" t="s">
        <v>857</v>
      </c>
      <c r="I138" s="120" t="s">
        <v>858</v>
      </c>
    </row>
    <row r="139" spans="4:11" ht="15" hidden="1">
      <c r="D139" s="120" t="s">
        <v>859</v>
      </c>
      <c r="F139" s="120" t="s">
        <v>860</v>
      </c>
      <c r="G139" s="120" t="s">
        <v>861</v>
      </c>
      <c r="H139" s="120" t="s">
        <v>862</v>
      </c>
      <c r="I139" s="120" t="s">
        <v>863</v>
      </c>
      <c r="K139" s="120" t="s">
        <v>864</v>
      </c>
    </row>
    <row r="140" spans="4:12" ht="15" hidden="1">
      <c r="D140" s="120" t="s">
        <v>865</v>
      </c>
      <c r="F140" s="120" t="s">
        <v>866</v>
      </c>
      <c r="G140" s="120" t="s">
        <v>867</v>
      </c>
      <c r="H140" s="120" t="s">
        <v>868</v>
      </c>
      <c r="I140" s="120" t="s">
        <v>841</v>
      </c>
      <c r="K140" s="120" t="s">
        <v>809</v>
      </c>
      <c r="L140" s="120" t="s">
        <v>869</v>
      </c>
    </row>
    <row r="141" spans="4:12" ht="15" hidden="1">
      <c r="D141" s="120" t="s">
        <v>870</v>
      </c>
      <c r="E141" s="201" t="s">
        <v>871</v>
      </c>
      <c r="G141" s="120" t="s">
        <v>872</v>
      </c>
      <c r="H141" s="120" t="s">
        <v>873</v>
      </c>
      <c r="K141" s="120" t="s">
        <v>773</v>
      </c>
      <c r="L141" s="120" t="s">
        <v>874</v>
      </c>
    </row>
    <row r="142" spans="4:12" ht="15" hidden="1">
      <c r="D142" s="120" t="s">
        <v>875</v>
      </c>
      <c r="E142" s="202" t="s">
        <v>876</v>
      </c>
      <c r="K142" s="120" t="s">
        <v>877</v>
      </c>
      <c r="L142" s="120" t="s">
        <v>878</v>
      </c>
    </row>
    <row r="143" spans="5:12" ht="15" hidden="1">
      <c r="E143" s="203" t="s">
        <v>879</v>
      </c>
      <c r="H143" s="120" t="s">
        <v>880</v>
      </c>
      <c r="K143" s="120" t="s">
        <v>881</v>
      </c>
      <c r="L143" s="120" t="s">
        <v>882</v>
      </c>
    </row>
    <row r="144" spans="8:12" ht="15" hidden="1">
      <c r="H144" s="120" t="s">
        <v>831</v>
      </c>
      <c r="K144" s="120" t="s">
        <v>883</v>
      </c>
      <c r="L144" s="120" t="s">
        <v>884</v>
      </c>
    </row>
    <row r="145" spans="8:12" ht="15" hidden="1">
      <c r="H145" s="120" t="s">
        <v>830</v>
      </c>
      <c r="K145" s="120" t="s">
        <v>885</v>
      </c>
      <c r="L145" s="120" t="s">
        <v>886</v>
      </c>
    </row>
    <row r="146" spans="2:12" ht="15" hidden="1">
      <c r="B146" s="120" t="s">
        <v>887</v>
      </c>
      <c r="C146" s="120" t="s">
        <v>888</v>
      </c>
      <c r="D146" s="120" t="s">
        <v>887</v>
      </c>
      <c r="G146" s="120" t="s">
        <v>778</v>
      </c>
      <c r="H146" s="120" t="s">
        <v>889</v>
      </c>
      <c r="J146" s="120" t="s">
        <v>313</v>
      </c>
      <c r="K146" s="120" t="s">
        <v>813</v>
      </c>
      <c r="L146" s="120" t="s">
        <v>821</v>
      </c>
    </row>
    <row r="147" spans="2:11" ht="15" hidden="1">
      <c r="B147" s="120">
        <v>1</v>
      </c>
      <c r="C147" s="120" t="s">
        <v>890</v>
      </c>
      <c r="D147" s="120" t="s">
        <v>891</v>
      </c>
      <c r="E147" s="120" t="s">
        <v>744</v>
      </c>
      <c r="F147" s="120" t="s">
        <v>17</v>
      </c>
      <c r="G147" s="120" t="s">
        <v>892</v>
      </c>
      <c r="H147" s="120" t="s">
        <v>893</v>
      </c>
      <c r="J147" s="120" t="s">
        <v>773</v>
      </c>
      <c r="K147" s="120" t="s">
        <v>815</v>
      </c>
    </row>
    <row r="148" spans="2:11" ht="15" hidden="1">
      <c r="B148" s="120">
        <v>2</v>
      </c>
      <c r="C148" s="120" t="s">
        <v>894</v>
      </c>
      <c r="D148" s="120" t="s">
        <v>745</v>
      </c>
      <c r="E148" s="120" t="s">
        <v>724</v>
      </c>
      <c r="F148" s="120" t="s">
        <v>26</v>
      </c>
      <c r="G148" s="120" t="s">
        <v>895</v>
      </c>
      <c r="J148" s="120" t="s">
        <v>896</v>
      </c>
      <c r="K148" s="120" t="s">
        <v>811</v>
      </c>
    </row>
    <row r="149" spans="2:11" ht="15" hidden="1">
      <c r="B149" s="120">
        <v>3</v>
      </c>
      <c r="C149" s="120" t="s">
        <v>897</v>
      </c>
      <c r="D149" s="120" t="s">
        <v>898</v>
      </c>
      <c r="E149" s="120" t="s">
        <v>702</v>
      </c>
      <c r="G149" s="120" t="s">
        <v>835</v>
      </c>
      <c r="J149" s="120" t="s">
        <v>736</v>
      </c>
      <c r="K149" s="120" t="s">
        <v>899</v>
      </c>
    </row>
    <row r="150" spans="2:11" ht="15" hidden="1">
      <c r="B150" s="120">
        <v>4</v>
      </c>
      <c r="C150" s="120" t="s">
        <v>893</v>
      </c>
      <c r="H150" s="120" t="s">
        <v>900</v>
      </c>
      <c r="I150" s="120" t="s">
        <v>901</v>
      </c>
      <c r="J150" s="120" t="s">
        <v>902</v>
      </c>
      <c r="K150" s="120" t="s">
        <v>903</v>
      </c>
    </row>
    <row r="151" spans="4:11" ht="15" hidden="1">
      <c r="D151" s="120" t="s">
        <v>835</v>
      </c>
      <c r="H151" s="120" t="s">
        <v>803</v>
      </c>
      <c r="I151" s="120" t="s">
        <v>904</v>
      </c>
      <c r="J151" s="120" t="s">
        <v>905</v>
      </c>
      <c r="K151" s="120" t="s">
        <v>906</v>
      </c>
    </row>
    <row r="152" spans="4:11" ht="15" hidden="1">
      <c r="D152" s="120" t="s">
        <v>907</v>
      </c>
      <c r="H152" s="120" t="s">
        <v>804</v>
      </c>
      <c r="I152" s="120" t="s">
        <v>908</v>
      </c>
      <c r="J152" s="120" t="s">
        <v>909</v>
      </c>
      <c r="K152" s="120" t="s">
        <v>910</v>
      </c>
    </row>
    <row r="153" spans="4:11" ht="15" hidden="1">
      <c r="D153" s="120" t="s">
        <v>747</v>
      </c>
      <c r="H153" s="120" t="s">
        <v>911</v>
      </c>
      <c r="J153" s="120" t="s">
        <v>703</v>
      </c>
      <c r="K153" s="120" t="s">
        <v>912</v>
      </c>
    </row>
    <row r="154" spans="8:10" ht="15" hidden="1">
      <c r="H154" s="120" t="s">
        <v>802</v>
      </c>
      <c r="J154" s="120" t="s">
        <v>764</v>
      </c>
    </row>
    <row r="155" spans="4:11" ht="60" hidden="1">
      <c r="D155" s="204" t="s">
        <v>913</v>
      </c>
      <c r="E155" s="120" t="s">
        <v>914</v>
      </c>
      <c r="F155" s="120" t="s">
        <v>738</v>
      </c>
      <c r="G155" s="120" t="s">
        <v>757</v>
      </c>
      <c r="H155" s="120" t="s">
        <v>766</v>
      </c>
      <c r="I155" s="120" t="s">
        <v>772</v>
      </c>
      <c r="J155" s="120" t="s">
        <v>915</v>
      </c>
      <c r="K155" s="120" t="s">
        <v>844</v>
      </c>
    </row>
    <row r="156" spans="2:11" ht="75" hidden="1">
      <c r="B156" s="120" t="s">
        <v>701</v>
      </c>
      <c r="C156" s="120" t="s">
        <v>916</v>
      </c>
      <c r="D156" s="204" t="s">
        <v>917</v>
      </c>
      <c r="E156" s="120" t="s">
        <v>918</v>
      </c>
      <c r="F156" s="120" t="s">
        <v>739</v>
      </c>
      <c r="G156" s="120" t="s">
        <v>919</v>
      </c>
      <c r="H156" s="120" t="s">
        <v>920</v>
      </c>
      <c r="I156" s="120" t="s">
        <v>921</v>
      </c>
      <c r="J156" s="120" t="s">
        <v>922</v>
      </c>
      <c r="K156" s="120" t="s">
        <v>843</v>
      </c>
    </row>
    <row r="157" spans="2:11" ht="45" hidden="1">
      <c r="B157" s="120" t="s">
        <v>923</v>
      </c>
      <c r="C157" s="120" t="s">
        <v>924</v>
      </c>
      <c r="D157" s="204" t="s">
        <v>925</v>
      </c>
      <c r="E157" s="120" t="s">
        <v>926</v>
      </c>
      <c r="F157" s="120" t="s">
        <v>927</v>
      </c>
      <c r="G157" s="120" t="s">
        <v>758</v>
      </c>
      <c r="H157" s="120" t="s">
        <v>928</v>
      </c>
      <c r="I157" s="120" t="s">
        <v>929</v>
      </c>
      <c r="J157" s="120" t="s">
        <v>930</v>
      </c>
      <c r="K157" s="120" t="s">
        <v>931</v>
      </c>
    </row>
    <row r="158" spans="2:11" ht="15" hidden="1">
      <c r="B158" s="120" t="s">
        <v>932</v>
      </c>
      <c r="C158" s="120" t="s">
        <v>32</v>
      </c>
      <c r="F158" s="120" t="s">
        <v>737</v>
      </c>
      <c r="G158" s="120" t="s">
        <v>756</v>
      </c>
      <c r="H158" s="120" t="s">
        <v>933</v>
      </c>
      <c r="I158" s="120" t="s">
        <v>934</v>
      </c>
      <c r="J158" s="120" t="s">
        <v>935</v>
      </c>
      <c r="K158" s="120" t="s">
        <v>792</v>
      </c>
    </row>
    <row r="159" spans="2:11" ht="15" hidden="1">
      <c r="B159" s="120" t="s">
        <v>936</v>
      </c>
      <c r="G159" s="120" t="s">
        <v>937</v>
      </c>
      <c r="H159" s="120" t="s">
        <v>765</v>
      </c>
      <c r="I159" s="120" t="s">
        <v>771</v>
      </c>
      <c r="J159" s="120" t="s">
        <v>938</v>
      </c>
      <c r="K159" s="120" t="s">
        <v>782</v>
      </c>
    </row>
    <row r="160" spans="3:10" ht="15" hidden="1">
      <c r="C160" s="120" t="s">
        <v>939</v>
      </c>
      <c r="J160" s="120" t="s">
        <v>940</v>
      </c>
    </row>
    <row r="161" spans="3:10" ht="15" hidden="1">
      <c r="C161" s="120" t="s">
        <v>791</v>
      </c>
      <c r="I161" s="120" t="s">
        <v>941</v>
      </c>
      <c r="J161" s="120" t="s">
        <v>942</v>
      </c>
    </row>
    <row r="162" spans="2:10" ht="15" hidden="1">
      <c r="B162" s="211" t="s">
        <v>943</v>
      </c>
      <c r="C162" s="120" t="s">
        <v>944</v>
      </c>
      <c r="I162" s="120" t="s">
        <v>945</v>
      </c>
      <c r="J162" s="120" t="s">
        <v>946</v>
      </c>
    </row>
    <row r="163" spans="2:10" ht="15" hidden="1">
      <c r="B163" s="211" t="s">
        <v>41</v>
      </c>
      <c r="C163" s="120" t="s">
        <v>947</v>
      </c>
      <c r="D163" s="120" t="s">
        <v>948</v>
      </c>
      <c r="E163" s="120" t="s">
        <v>949</v>
      </c>
      <c r="I163" s="120" t="s">
        <v>950</v>
      </c>
      <c r="J163" s="120" t="s">
        <v>313</v>
      </c>
    </row>
    <row r="164" spans="2:9" ht="15" hidden="1">
      <c r="B164" s="211" t="s">
        <v>24</v>
      </c>
      <c r="D164" s="120" t="s">
        <v>951</v>
      </c>
      <c r="E164" s="120" t="s">
        <v>952</v>
      </c>
      <c r="H164" s="120" t="s">
        <v>854</v>
      </c>
      <c r="I164" s="120" t="s">
        <v>953</v>
      </c>
    </row>
    <row r="165" spans="2:10" ht="15" hidden="1">
      <c r="B165" s="211" t="s">
        <v>48</v>
      </c>
      <c r="D165" s="120" t="s">
        <v>954</v>
      </c>
      <c r="E165" s="120" t="s">
        <v>955</v>
      </c>
      <c r="H165" s="120" t="s">
        <v>862</v>
      </c>
      <c r="I165" s="120" t="s">
        <v>956</v>
      </c>
      <c r="J165" s="120" t="s">
        <v>957</v>
      </c>
    </row>
    <row r="166" spans="2:10" ht="15" hidden="1">
      <c r="B166" s="211" t="s">
        <v>958</v>
      </c>
      <c r="C166" s="120" t="s">
        <v>795</v>
      </c>
      <c r="D166" s="120" t="s">
        <v>959</v>
      </c>
      <c r="H166" s="120" t="s">
        <v>868</v>
      </c>
      <c r="I166" s="120" t="s">
        <v>960</v>
      </c>
      <c r="J166" s="120" t="s">
        <v>961</v>
      </c>
    </row>
    <row r="167" spans="2:9" ht="15" hidden="1">
      <c r="B167" s="211" t="s">
        <v>962</v>
      </c>
      <c r="C167" s="120" t="s">
        <v>963</v>
      </c>
      <c r="H167" s="120" t="s">
        <v>873</v>
      </c>
      <c r="I167" s="120" t="s">
        <v>964</v>
      </c>
    </row>
    <row r="168" spans="2:9" ht="15" hidden="1">
      <c r="B168" s="211" t="s">
        <v>965</v>
      </c>
      <c r="C168" s="120" t="s">
        <v>966</v>
      </c>
      <c r="E168" s="120" t="s">
        <v>808</v>
      </c>
      <c r="H168" s="120" t="s">
        <v>967</v>
      </c>
      <c r="I168" s="120" t="s">
        <v>968</v>
      </c>
    </row>
    <row r="169" spans="2:9" ht="15" hidden="1">
      <c r="B169" s="211" t="s">
        <v>969</v>
      </c>
      <c r="C169" s="120" t="s">
        <v>794</v>
      </c>
      <c r="E169" s="120" t="s">
        <v>970</v>
      </c>
      <c r="H169" s="120" t="s">
        <v>836</v>
      </c>
      <c r="I169" s="120" t="s">
        <v>971</v>
      </c>
    </row>
    <row r="170" spans="2:9" ht="15" hidden="1">
      <c r="B170" s="211" t="s">
        <v>972</v>
      </c>
      <c r="C170" s="120" t="s">
        <v>793</v>
      </c>
      <c r="E170" s="120" t="s">
        <v>814</v>
      </c>
      <c r="H170" s="120" t="s">
        <v>973</v>
      </c>
      <c r="I170" s="120" t="s">
        <v>822</v>
      </c>
    </row>
    <row r="171" spans="2:9" ht="15" hidden="1">
      <c r="B171" s="211" t="s">
        <v>974</v>
      </c>
      <c r="C171" s="120" t="s">
        <v>790</v>
      </c>
      <c r="E171" s="120" t="s">
        <v>812</v>
      </c>
      <c r="H171" s="120" t="s">
        <v>975</v>
      </c>
      <c r="I171" s="120" t="s">
        <v>976</v>
      </c>
    </row>
    <row r="172" spans="2:9" ht="15" hidden="1">
      <c r="B172" s="211" t="s">
        <v>977</v>
      </c>
      <c r="C172" s="120" t="s">
        <v>978</v>
      </c>
      <c r="E172" s="120" t="s">
        <v>810</v>
      </c>
      <c r="H172" s="120" t="s">
        <v>979</v>
      </c>
      <c r="I172" s="120" t="s">
        <v>980</v>
      </c>
    </row>
    <row r="173" spans="2:9" ht="15" hidden="1">
      <c r="B173" s="211" t="s">
        <v>981</v>
      </c>
      <c r="C173" s="120" t="s">
        <v>313</v>
      </c>
      <c r="E173" s="120" t="s">
        <v>982</v>
      </c>
      <c r="H173" s="120" t="s">
        <v>983</v>
      </c>
      <c r="I173" s="120" t="s">
        <v>984</v>
      </c>
    </row>
    <row r="174" spans="2:9" ht="15" hidden="1">
      <c r="B174" s="211" t="s">
        <v>985</v>
      </c>
      <c r="E174" s="120" t="s">
        <v>986</v>
      </c>
      <c r="H174" s="120" t="s">
        <v>987</v>
      </c>
      <c r="I174" s="120" t="s">
        <v>988</v>
      </c>
    </row>
    <row r="175" spans="2:9" ht="15" hidden="1">
      <c r="B175" s="211" t="s">
        <v>989</v>
      </c>
      <c r="E175" s="120" t="s">
        <v>990</v>
      </c>
      <c r="H175" s="120" t="s">
        <v>991</v>
      </c>
      <c r="I175" s="120" t="s">
        <v>992</v>
      </c>
    </row>
    <row r="176" spans="2:9" ht="15" hidden="1">
      <c r="B176" s="211" t="s">
        <v>993</v>
      </c>
      <c r="E176" s="120" t="s">
        <v>994</v>
      </c>
      <c r="H176" s="120" t="s">
        <v>995</v>
      </c>
      <c r="I176" s="120" t="s">
        <v>996</v>
      </c>
    </row>
    <row r="177" spans="2:9" ht="15" hidden="1">
      <c r="B177" s="211" t="s">
        <v>997</v>
      </c>
      <c r="H177" s="120" t="s">
        <v>998</v>
      </c>
      <c r="I177" s="120" t="s">
        <v>999</v>
      </c>
    </row>
    <row r="178" spans="2:8" ht="15" hidden="1">
      <c r="B178" s="211" t="s">
        <v>1000</v>
      </c>
      <c r="H178" s="120" t="s">
        <v>1001</v>
      </c>
    </row>
    <row r="179" spans="2:8" ht="15" hidden="1">
      <c r="B179" s="211" t="s">
        <v>1002</v>
      </c>
      <c r="H179" s="120" t="s">
        <v>1003</v>
      </c>
    </row>
    <row r="180" spans="2:8" ht="15" hidden="1">
      <c r="B180" s="211" t="s">
        <v>1004</v>
      </c>
      <c r="H180" s="120" t="s">
        <v>1005</v>
      </c>
    </row>
    <row r="181" spans="2:8" ht="15" hidden="1">
      <c r="B181" s="211" t="s">
        <v>1006</v>
      </c>
      <c r="H181" s="120" t="s">
        <v>1007</v>
      </c>
    </row>
    <row r="182" spans="2:8" ht="15" hidden="1">
      <c r="B182" s="211" t="s">
        <v>1008</v>
      </c>
      <c r="D182" t="s">
        <v>1009</v>
      </c>
      <c r="H182" s="120" t="s">
        <v>1010</v>
      </c>
    </row>
    <row r="183" spans="2:8" ht="15" hidden="1">
      <c r="B183" s="211" t="s">
        <v>1011</v>
      </c>
      <c r="D183" t="s">
        <v>1012</v>
      </c>
      <c r="H183" s="120" t="s">
        <v>1013</v>
      </c>
    </row>
    <row r="184" spans="2:8" ht="15" hidden="1">
      <c r="B184" s="211" t="s">
        <v>1014</v>
      </c>
      <c r="D184" t="s">
        <v>1015</v>
      </c>
      <c r="H184" s="120" t="s">
        <v>1016</v>
      </c>
    </row>
    <row r="185" spans="2:8" ht="15" hidden="1">
      <c r="B185" s="211" t="s">
        <v>1017</v>
      </c>
      <c r="D185" t="s">
        <v>1012</v>
      </c>
      <c r="H185" s="120" t="s">
        <v>1018</v>
      </c>
    </row>
    <row r="186" spans="2:4" ht="15" hidden="1">
      <c r="B186" s="211" t="s">
        <v>1019</v>
      </c>
      <c r="D186" t="s">
        <v>1020</v>
      </c>
    </row>
    <row r="187" spans="2:4" ht="15" hidden="1">
      <c r="B187" s="211" t="s">
        <v>1021</v>
      </c>
      <c r="D187" t="s">
        <v>1012</v>
      </c>
    </row>
    <row r="188" ht="15" hidden="1">
      <c r="B188" s="211" t="s">
        <v>1022</v>
      </c>
    </row>
    <row r="189" ht="15" hidden="1">
      <c r="B189" s="211" t="s">
        <v>1023</v>
      </c>
    </row>
    <row r="190" ht="15" hidden="1">
      <c r="B190" s="211" t="s">
        <v>1024</v>
      </c>
    </row>
    <row r="191" ht="15" hidden="1">
      <c r="B191" s="211" t="s">
        <v>1025</v>
      </c>
    </row>
    <row r="192" ht="15" hidden="1">
      <c r="B192" s="211" t="s">
        <v>1026</v>
      </c>
    </row>
    <row r="193" ht="15" hidden="1">
      <c r="B193" s="211" t="s">
        <v>1027</v>
      </c>
    </row>
    <row r="194" ht="15" hidden="1">
      <c r="B194" s="211" t="s">
        <v>1028</v>
      </c>
    </row>
    <row r="195" ht="15" hidden="1">
      <c r="B195" s="211" t="s">
        <v>1029</v>
      </c>
    </row>
    <row r="196" ht="15" hidden="1">
      <c r="B196" s="211" t="s">
        <v>1030</v>
      </c>
    </row>
    <row r="197" ht="15" hidden="1">
      <c r="B197" s="211" t="s">
        <v>73</v>
      </c>
    </row>
    <row r="198" ht="15" hidden="1">
      <c r="B198" s="211" t="s">
        <v>80</v>
      </c>
    </row>
    <row r="199" ht="15" hidden="1">
      <c r="B199" s="211" t="s">
        <v>82</v>
      </c>
    </row>
    <row r="200" ht="15" hidden="1">
      <c r="B200" s="211" t="s">
        <v>85</v>
      </c>
    </row>
    <row r="201" ht="15" hidden="1">
      <c r="B201" s="211" t="s">
        <v>33</v>
      </c>
    </row>
    <row r="202" ht="15" hidden="1">
      <c r="B202" s="211" t="s">
        <v>88</v>
      </c>
    </row>
    <row r="203" ht="15" hidden="1">
      <c r="B203" s="211" t="s">
        <v>90</v>
      </c>
    </row>
    <row r="204" ht="15" hidden="1">
      <c r="B204" s="211" t="s">
        <v>94</v>
      </c>
    </row>
    <row r="205" ht="15" hidden="1">
      <c r="B205" s="211" t="s">
        <v>95</v>
      </c>
    </row>
    <row r="206" ht="15" hidden="1">
      <c r="B206" s="211" t="s">
        <v>97</v>
      </c>
    </row>
    <row r="207" ht="15" hidden="1">
      <c r="B207" s="211" t="s">
        <v>99</v>
      </c>
    </row>
    <row r="208" ht="15" hidden="1">
      <c r="B208" s="211" t="s">
        <v>1031</v>
      </c>
    </row>
    <row r="209" ht="15" hidden="1">
      <c r="B209" s="211" t="s">
        <v>1032</v>
      </c>
    </row>
    <row r="210" ht="15" hidden="1">
      <c r="B210" s="211" t="s">
        <v>105</v>
      </c>
    </row>
    <row r="211" ht="15" hidden="1">
      <c r="B211" s="211" t="s">
        <v>107</v>
      </c>
    </row>
    <row r="212" ht="15" hidden="1">
      <c r="B212" s="211" t="s">
        <v>111</v>
      </c>
    </row>
    <row r="213" ht="15" hidden="1">
      <c r="B213" s="211" t="s">
        <v>1033</v>
      </c>
    </row>
    <row r="214" ht="15" hidden="1">
      <c r="B214" s="211" t="s">
        <v>1034</v>
      </c>
    </row>
    <row r="215" ht="15" hidden="1">
      <c r="B215" s="211" t="s">
        <v>1035</v>
      </c>
    </row>
    <row r="216" ht="15" hidden="1">
      <c r="B216" s="211" t="s">
        <v>109</v>
      </c>
    </row>
    <row r="217" ht="15" hidden="1">
      <c r="B217" s="211" t="s">
        <v>110</v>
      </c>
    </row>
    <row r="218" ht="15" hidden="1">
      <c r="B218" s="211" t="s">
        <v>113</v>
      </c>
    </row>
    <row r="219" ht="15" hidden="1">
      <c r="B219" s="211" t="s">
        <v>115</v>
      </c>
    </row>
    <row r="220" ht="15" hidden="1">
      <c r="B220" s="211" t="s">
        <v>1036</v>
      </c>
    </row>
    <row r="221" ht="15" hidden="1">
      <c r="B221" s="211" t="s">
        <v>114</v>
      </c>
    </row>
    <row r="222" ht="15" hidden="1">
      <c r="B222" s="211" t="s">
        <v>116</v>
      </c>
    </row>
    <row r="223" ht="15" hidden="1">
      <c r="B223" s="211" t="s">
        <v>119</v>
      </c>
    </row>
    <row r="224" ht="15" hidden="1">
      <c r="B224" s="211" t="s">
        <v>118</v>
      </c>
    </row>
    <row r="225" ht="15" hidden="1">
      <c r="B225" s="211" t="s">
        <v>1037</v>
      </c>
    </row>
    <row r="226" ht="15" hidden="1">
      <c r="B226" s="211" t="s">
        <v>125</v>
      </c>
    </row>
    <row r="227" ht="15" hidden="1">
      <c r="B227" s="211" t="s">
        <v>127</v>
      </c>
    </row>
    <row r="228" ht="15" hidden="1">
      <c r="B228" s="211" t="s">
        <v>128</v>
      </c>
    </row>
    <row r="229" ht="15" hidden="1">
      <c r="B229" s="211" t="s">
        <v>129</v>
      </c>
    </row>
    <row r="230" ht="15" hidden="1">
      <c r="B230" s="211" t="s">
        <v>1038</v>
      </c>
    </row>
    <row r="231" ht="15" hidden="1">
      <c r="B231" s="211" t="s">
        <v>1039</v>
      </c>
    </row>
    <row r="232" ht="15" hidden="1">
      <c r="B232" s="211" t="s">
        <v>130</v>
      </c>
    </row>
    <row r="233" ht="15" hidden="1">
      <c r="B233" s="211" t="s">
        <v>183</v>
      </c>
    </row>
    <row r="234" ht="15" hidden="1">
      <c r="B234" s="211" t="s">
        <v>1040</v>
      </c>
    </row>
    <row r="235" ht="30" hidden="1">
      <c r="B235" s="211" t="s">
        <v>1041</v>
      </c>
    </row>
    <row r="236" ht="15" hidden="1">
      <c r="B236" s="211" t="s">
        <v>135</v>
      </c>
    </row>
    <row r="237" ht="15" hidden="1">
      <c r="B237" s="211" t="s">
        <v>137</v>
      </c>
    </row>
    <row r="238" ht="15" hidden="1">
      <c r="B238" s="211" t="s">
        <v>1042</v>
      </c>
    </row>
    <row r="239" ht="15" hidden="1">
      <c r="B239" s="211" t="s">
        <v>184</v>
      </c>
    </row>
    <row r="240" ht="15" hidden="1">
      <c r="B240" s="211" t="s">
        <v>201</v>
      </c>
    </row>
    <row r="241" ht="15" hidden="1">
      <c r="B241" s="211" t="s">
        <v>136</v>
      </c>
    </row>
    <row r="242" ht="15" hidden="1">
      <c r="B242" s="211" t="s">
        <v>140</v>
      </c>
    </row>
    <row r="243" ht="15" hidden="1">
      <c r="B243" s="211" t="s">
        <v>134</v>
      </c>
    </row>
    <row r="244" ht="15" hidden="1">
      <c r="B244" s="211" t="s">
        <v>155</v>
      </c>
    </row>
    <row r="245" ht="15" hidden="1">
      <c r="B245" s="211" t="s">
        <v>1043</v>
      </c>
    </row>
    <row r="246" ht="15" hidden="1">
      <c r="B246" s="211" t="s">
        <v>142</v>
      </c>
    </row>
    <row r="247" ht="15" hidden="1">
      <c r="B247" s="211" t="s">
        <v>145</v>
      </c>
    </row>
    <row r="248" ht="15" hidden="1">
      <c r="B248" s="211" t="s">
        <v>151</v>
      </c>
    </row>
    <row r="249" ht="15" hidden="1">
      <c r="B249" s="211" t="s">
        <v>148</v>
      </c>
    </row>
    <row r="250" ht="30" hidden="1">
      <c r="B250" s="211" t="s">
        <v>1044</v>
      </c>
    </row>
    <row r="251" ht="15" hidden="1">
      <c r="B251" s="211" t="s">
        <v>146</v>
      </c>
    </row>
    <row r="252" ht="15" hidden="1">
      <c r="B252" s="211" t="s">
        <v>147</v>
      </c>
    </row>
    <row r="253" ht="15" hidden="1">
      <c r="B253" s="211" t="s">
        <v>157</v>
      </c>
    </row>
    <row r="254" ht="15" hidden="1">
      <c r="B254" s="211" t="s">
        <v>154</v>
      </c>
    </row>
    <row r="255" ht="15" hidden="1">
      <c r="B255" s="211" t="s">
        <v>40</v>
      </c>
    </row>
    <row r="256" ht="15" hidden="1">
      <c r="B256" s="211" t="s">
        <v>156</v>
      </c>
    </row>
    <row r="257" ht="15" hidden="1">
      <c r="B257" s="211" t="s">
        <v>149</v>
      </c>
    </row>
    <row r="258" ht="15" hidden="1">
      <c r="B258" s="211" t="s">
        <v>150</v>
      </c>
    </row>
    <row r="259" ht="15" hidden="1">
      <c r="B259" s="211" t="s">
        <v>143</v>
      </c>
    </row>
    <row r="260" ht="15" hidden="1">
      <c r="B260" s="211" t="s">
        <v>144</v>
      </c>
    </row>
    <row r="261" ht="15" hidden="1">
      <c r="B261" s="211" t="s">
        <v>158</v>
      </c>
    </row>
    <row r="262" ht="15" hidden="1">
      <c r="B262" s="211" t="s">
        <v>164</v>
      </c>
    </row>
    <row r="263" ht="15" hidden="1">
      <c r="B263" s="211" t="s">
        <v>165</v>
      </c>
    </row>
    <row r="264" ht="15" hidden="1">
      <c r="B264" s="211" t="s">
        <v>163</v>
      </c>
    </row>
    <row r="265" ht="15" hidden="1">
      <c r="B265" s="211" t="s">
        <v>1045</v>
      </c>
    </row>
    <row r="266" ht="15" hidden="1">
      <c r="B266" s="211" t="s">
        <v>160</v>
      </c>
    </row>
    <row r="267" ht="15" hidden="1">
      <c r="B267" s="211" t="s">
        <v>159</v>
      </c>
    </row>
    <row r="268" ht="15" hidden="1">
      <c r="B268" s="211" t="s">
        <v>167</v>
      </c>
    </row>
    <row r="269" ht="15" hidden="1">
      <c r="B269" s="211" t="s">
        <v>168</v>
      </c>
    </row>
    <row r="270" ht="15" hidden="1">
      <c r="B270" s="211" t="s">
        <v>170</v>
      </c>
    </row>
    <row r="271" ht="15" hidden="1">
      <c r="B271" s="211" t="s">
        <v>173</v>
      </c>
    </row>
    <row r="272" ht="15" hidden="1">
      <c r="B272" s="211" t="s">
        <v>174</v>
      </c>
    </row>
    <row r="273" ht="15" hidden="1">
      <c r="B273" s="211" t="s">
        <v>169</v>
      </c>
    </row>
    <row r="274" ht="15" hidden="1">
      <c r="B274" s="211" t="s">
        <v>171</v>
      </c>
    </row>
    <row r="275" ht="15" hidden="1">
      <c r="B275" s="211" t="s">
        <v>175</v>
      </c>
    </row>
    <row r="276" ht="15" hidden="1">
      <c r="B276" s="211" t="s">
        <v>1046</v>
      </c>
    </row>
    <row r="277" ht="15" hidden="1">
      <c r="B277" s="211" t="s">
        <v>172</v>
      </c>
    </row>
    <row r="278" ht="15" hidden="1">
      <c r="B278" s="211" t="s">
        <v>180</v>
      </c>
    </row>
    <row r="279" ht="15" hidden="1">
      <c r="B279" s="211" t="s">
        <v>181</v>
      </c>
    </row>
    <row r="280" ht="15" hidden="1">
      <c r="B280" s="211" t="s">
        <v>182</v>
      </c>
    </row>
    <row r="281" ht="15" hidden="1">
      <c r="B281" s="211" t="s">
        <v>189</v>
      </c>
    </row>
    <row r="282" ht="15" hidden="1">
      <c r="B282" s="211" t="s">
        <v>202</v>
      </c>
    </row>
    <row r="283" ht="15" hidden="1">
      <c r="B283" s="211" t="s">
        <v>190</v>
      </c>
    </row>
    <row r="284" ht="15" hidden="1">
      <c r="B284" s="211" t="s">
        <v>197</v>
      </c>
    </row>
    <row r="285" ht="15" hidden="1">
      <c r="B285" s="211" t="s">
        <v>193</v>
      </c>
    </row>
    <row r="286" ht="15" hidden="1">
      <c r="B286" s="211" t="s">
        <v>92</v>
      </c>
    </row>
    <row r="287" ht="15" hidden="1">
      <c r="B287" s="211" t="s">
        <v>187</v>
      </c>
    </row>
    <row r="288" ht="15" hidden="1">
      <c r="B288" s="211" t="s">
        <v>191</v>
      </c>
    </row>
    <row r="289" ht="15" hidden="1">
      <c r="B289" s="211" t="s">
        <v>188</v>
      </c>
    </row>
    <row r="290" ht="15" hidden="1">
      <c r="B290" s="211" t="s">
        <v>203</v>
      </c>
    </row>
    <row r="291" ht="15" hidden="1">
      <c r="B291" s="211" t="s">
        <v>1047</v>
      </c>
    </row>
    <row r="292" ht="15" hidden="1">
      <c r="B292" s="211" t="s">
        <v>196</v>
      </c>
    </row>
    <row r="293" ht="15" hidden="1">
      <c r="B293" s="211" t="s">
        <v>204</v>
      </c>
    </row>
    <row r="294" ht="15" hidden="1">
      <c r="B294" s="211" t="s">
        <v>192</v>
      </c>
    </row>
    <row r="295" ht="15" hidden="1">
      <c r="B295" s="211" t="s">
        <v>207</v>
      </c>
    </row>
    <row r="296" ht="15" hidden="1">
      <c r="B296" s="211" t="s">
        <v>1048</v>
      </c>
    </row>
    <row r="297" ht="15" hidden="1">
      <c r="B297" s="211" t="s">
        <v>212</v>
      </c>
    </row>
    <row r="298" ht="15" hidden="1">
      <c r="B298" s="211" t="s">
        <v>209</v>
      </c>
    </row>
    <row r="299" ht="15" hidden="1">
      <c r="B299" s="211" t="s">
        <v>208</v>
      </c>
    </row>
    <row r="300" ht="15" hidden="1">
      <c r="B300" s="211" t="s">
        <v>217</v>
      </c>
    </row>
    <row r="301" ht="15" hidden="1">
      <c r="B301" s="211" t="s">
        <v>213</v>
      </c>
    </row>
    <row r="302" ht="15" hidden="1">
      <c r="B302" s="211" t="s">
        <v>214</v>
      </c>
    </row>
    <row r="303" ht="15" hidden="1">
      <c r="B303" s="211" t="s">
        <v>215</v>
      </c>
    </row>
    <row r="304" ht="15" hidden="1">
      <c r="B304" s="211" t="s">
        <v>216</v>
      </c>
    </row>
    <row r="305" ht="15" hidden="1">
      <c r="B305" s="211" t="s">
        <v>218</v>
      </c>
    </row>
    <row r="306" ht="15" hidden="1">
      <c r="B306" s="211" t="s">
        <v>1049</v>
      </c>
    </row>
    <row r="307" ht="15" hidden="1">
      <c r="B307" s="211" t="s">
        <v>219</v>
      </c>
    </row>
    <row r="308" ht="15" hidden="1">
      <c r="B308" s="211" t="s">
        <v>220</v>
      </c>
    </row>
    <row r="309" ht="15" hidden="1">
      <c r="B309" s="211" t="s">
        <v>225</v>
      </c>
    </row>
    <row r="310" ht="15" hidden="1">
      <c r="B310" s="211" t="s">
        <v>226</v>
      </c>
    </row>
    <row r="311" ht="30" hidden="1">
      <c r="B311" s="211" t="s">
        <v>185</v>
      </c>
    </row>
    <row r="312" ht="15" hidden="1">
      <c r="B312" s="211" t="s">
        <v>1050</v>
      </c>
    </row>
    <row r="313" ht="15" hidden="1">
      <c r="B313" s="211" t="s">
        <v>1051</v>
      </c>
    </row>
    <row r="314" ht="15" hidden="1">
      <c r="B314" s="211" t="s">
        <v>227</v>
      </c>
    </row>
    <row r="315" ht="15" hidden="1">
      <c r="B315" s="211" t="s">
        <v>186</v>
      </c>
    </row>
    <row r="316" ht="15" hidden="1">
      <c r="B316" s="211" t="s">
        <v>1052</v>
      </c>
    </row>
    <row r="317" ht="15" hidden="1">
      <c r="B317" s="211" t="s">
        <v>199</v>
      </c>
    </row>
    <row r="318" ht="15" hidden="1">
      <c r="B318" s="211" t="s">
        <v>231</v>
      </c>
    </row>
    <row r="319" ht="15" hidden="1">
      <c r="B319" s="211" t="s">
        <v>232</v>
      </c>
    </row>
    <row r="320" ht="15" hidden="1">
      <c r="B320" s="211" t="s">
        <v>211</v>
      </c>
    </row>
    <row r="321" ht="15" hidden="1"/>
  </sheetData>
  <sheetProtection/>
  <mergeCells count="352">
    <mergeCell ref="R103:S103"/>
    <mergeCell ref="S98:S99"/>
    <mergeCell ref="L98:L99"/>
    <mergeCell ref="N95:N96"/>
    <mergeCell ref="O95:O96"/>
    <mergeCell ref="P95:P96"/>
    <mergeCell ref="Q95:Q96"/>
    <mergeCell ref="R95:R96"/>
    <mergeCell ref="R102:S102"/>
    <mergeCell ref="N98:N99"/>
    <mergeCell ref="R69:S69"/>
    <mergeCell ref="I114:J114"/>
    <mergeCell ref="I115:J115"/>
    <mergeCell ref="M114:N114"/>
    <mergeCell ref="M115:N115"/>
    <mergeCell ref="R115:S115"/>
    <mergeCell ref="R114:S114"/>
    <mergeCell ref="P101:S101"/>
    <mergeCell ref="Q98:Q99"/>
    <mergeCell ref="R98:R99"/>
    <mergeCell ref="P124:S124"/>
    <mergeCell ref="D125:G125"/>
    <mergeCell ref="H125:K125"/>
    <mergeCell ref="L125:O125"/>
    <mergeCell ref="P125:S125"/>
    <mergeCell ref="B126:B129"/>
    <mergeCell ref="C126:C127"/>
    <mergeCell ref="B124:B125"/>
    <mergeCell ref="C124:C125"/>
    <mergeCell ref="D124:G124"/>
    <mergeCell ref="Q129:R129"/>
    <mergeCell ref="C128:C129"/>
    <mergeCell ref="E128:F128"/>
    <mergeCell ref="I128:J128"/>
    <mergeCell ref="M128:N128"/>
    <mergeCell ref="Q128:R128"/>
    <mergeCell ref="E129:F129"/>
    <mergeCell ref="I129:J129"/>
    <mergeCell ref="C2:G2"/>
    <mergeCell ref="B6:G6"/>
    <mergeCell ref="B7:G7"/>
    <mergeCell ref="B8:G8"/>
    <mergeCell ref="C3:G3"/>
    <mergeCell ref="M129:N129"/>
    <mergeCell ref="J68:K68"/>
    <mergeCell ref="J69:K69"/>
    <mergeCell ref="N68:O68"/>
    <mergeCell ref="N69:O69"/>
    <mergeCell ref="E121:F121"/>
    <mergeCell ref="D123:G123"/>
    <mergeCell ref="H123:K123"/>
    <mergeCell ref="E118:F118"/>
    <mergeCell ref="E119:F119"/>
    <mergeCell ref="E120:F120"/>
    <mergeCell ref="I116:J116"/>
    <mergeCell ref="I117:J117"/>
    <mergeCell ref="I118:J118"/>
    <mergeCell ref="I119:J119"/>
    <mergeCell ref="I120:J120"/>
    <mergeCell ref="R121:S121"/>
    <mergeCell ref="I121:J121"/>
    <mergeCell ref="M116:N116"/>
    <mergeCell ref="M117:N117"/>
    <mergeCell ref="M118:N118"/>
    <mergeCell ref="H124:K124"/>
    <mergeCell ref="L124:O124"/>
    <mergeCell ref="B112:B121"/>
    <mergeCell ref="C112:C113"/>
    <mergeCell ref="C114:C121"/>
    <mergeCell ref="E114:F114"/>
    <mergeCell ref="E115:F115"/>
    <mergeCell ref="E116:F116"/>
    <mergeCell ref="E117:F117"/>
    <mergeCell ref="L123:O123"/>
    <mergeCell ref="P123:S123"/>
    <mergeCell ref="M119:N119"/>
    <mergeCell ref="M120:N120"/>
    <mergeCell ref="M121:N121"/>
    <mergeCell ref="R116:S116"/>
    <mergeCell ref="R117:S117"/>
    <mergeCell ref="R118:S118"/>
    <mergeCell ref="R119:S119"/>
    <mergeCell ref="R120:S120"/>
    <mergeCell ref="C104:C111"/>
    <mergeCell ref="D101:G101"/>
    <mergeCell ref="H101:K101"/>
    <mergeCell ref="L101:O101"/>
    <mergeCell ref="D98:D99"/>
    <mergeCell ref="E98:E99"/>
    <mergeCell ref="F98:F99"/>
    <mergeCell ref="G98:G99"/>
    <mergeCell ref="H98:H99"/>
    <mergeCell ref="I98:I99"/>
    <mergeCell ref="O98:O99"/>
    <mergeCell ref="P98:P99"/>
    <mergeCell ref="F103:G103"/>
    <mergeCell ref="J103:K103"/>
    <mergeCell ref="N103:O103"/>
    <mergeCell ref="J98:J99"/>
    <mergeCell ref="K98:K99"/>
    <mergeCell ref="Q92:Q93"/>
    <mergeCell ref="R92:R93"/>
    <mergeCell ref="S95:S96"/>
    <mergeCell ref="M95:M96"/>
    <mergeCell ref="B102:B111"/>
    <mergeCell ref="C102:C103"/>
    <mergeCell ref="F102:G102"/>
    <mergeCell ref="J102:K102"/>
    <mergeCell ref="N102:O102"/>
    <mergeCell ref="M98:M99"/>
    <mergeCell ref="G95:G96"/>
    <mergeCell ref="H95:H96"/>
    <mergeCell ref="I95:I96"/>
    <mergeCell ref="J95:J96"/>
    <mergeCell ref="K95:K96"/>
    <mergeCell ref="L95:L96"/>
    <mergeCell ref="H89:H90"/>
    <mergeCell ref="I89:I90"/>
    <mergeCell ref="J89:J90"/>
    <mergeCell ref="K89:K90"/>
    <mergeCell ref="L89:L90"/>
    <mergeCell ref="S92:S93"/>
    <mergeCell ref="M92:M93"/>
    <mergeCell ref="N92:N93"/>
    <mergeCell ref="O92:O93"/>
    <mergeCell ref="P92:P93"/>
    <mergeCell ref="M89:M90"/>
    <mergeCell ref="N89:N90"/>
    <mergeCell ref="O89:O90"/>
    <mergeCell ref="P89:P90"/>
    <mergeCell ref="Q89:Q90"/>
    <mergeCell ref="R89:R90"/>
    <mergeCell ref="S89:S90"/>
    <mergeCell ref="D92:D93"/>
    <mergeCell ref="E92:E93"/>
    <mergeCell ref="F92:F93"/>
    <mergeCell ref="G92:G93"/>
    <mergeCell ref="H92:H93"/>
    <mergeCell ref="I92:I93"/>
    <mergeCell ref="J92:J93"/>
    <mergeCell ref="K92:K93"/>
    <mergeCell ref="L92:L93"/>
    <mergeCell ref="B88:B99"/>
    <mergeCell ref="C88:C99"/>
    <mergeCell ref="D89:D90"/>
    <mergeCell ref="E89:E90"/>
    <mergeCell ref="F89:F90"/>
    <mergeCell ref="D85:G85"/>
    <mergeCell ref="G89:G90"/>
    <mergeCell ref="D95:D96"/>
    <mergeCell ref="E95:E96"/>
    <mergeCell ref="F95:F96"/>
    <mergeCell ref="B77:B83"/>
    <mergeCell ref="C77:C83"/>
    <mergeCell ref="E77:F77"/>
    <mergeCell ref="I77:J77"/>
    <mergeCell ref="M77:N77"/>
    <mergeCell ref="Q77:R77"/>
    <mergeCell ref="E78:F78"/>
    <mergeCell ref="E80:F80"/>
    <mergeCell ref="E82:F82"/>
    <mergeCell ref="I82:J82"/>
    <mergeCell ref="M82:N82"/>
    <mergeCell ref="Q82:R82"/>
    <mergeCell ref="E83:F83"/>
    <mergeCell ref="I83:J83"/>
    <mergeCell ref="M83:N83"/>
    <mergeCell ref="Q83:R83"/>
    <mergeCell ref="P85:S85"/>
    <mergeCell ref="B86:B87"/>
    <mergeCell ref="C86:C87"/>
    <mergeCell ref="D86:E86"/>
    <mergeCell ref="H86:I86"/>
    <mergeCell ref="L86:M86"/>
    <mergeCell ref="P86:Q86"/>
    <mergeCell ref="D87:E87"/>
    <mergeCell ref="H85:K85"/>
    <mergeCell ref="L85:O85"/>
    <mergeCell ref="E81:F81"/>
    <mergeCell ref="I81:J81"/>
    <mergeCell ref="M81:N81"/>
    <mergeCell ref="Q81:R81"/>
    <mergeCell ref="I78:J78"/>
    <mergeCell ref="M78:N78"/>
    <mergeCell ref="Q78:R78"/>
    <mergeCell ref="E79:F79"/>
    <mergeCell ref="I79:J79"/>
    <mergeCell ref="M79:N79"/>
    <mergeCell ref="J76:K76"/>
    <mergeCell ref="N76:O76"/>
    <mergeCell ref="R76:S76"/>
    <mergeCell ref="I80:J80"/>
    <mergeCell ref="M80:N80"/>
    <mergeCell ref="Q80:R80"/>
    <mergeCell ref="Q79:R79"/>
    <mergeCell ref="J72:K72"/>
    <mergeCell ref="N72:O72"/>
    <mergeCell ref="R72:S72"/>
    <mergeCell ref="F73:G73"/>
    <mergeCell ref="J73:K73"/>
    <mergeCell ref="N73:O73"/>
    <mergeCell ref="R73:S73"/>
    <mergeCell ref="J74:K74"/>
    <mergeCell ref="N74:O74"/>
    <mergeCell ref="R74:S74"/>
    <mergeCell ref="F75:G75"/>
    <mergeCell ref="J75:K75"/>
    <mergeCell ref="N75:O75"/>
    <mergeCell ref="R75:S75"/>
    <mergeCell ref="B68:B76"/>
    <mergeCell ref="C68:C69"/>
    <mergeCell ref="F68:G68"/>
    <mergeCell ref="F69:G69"/>
    <mergeCell ref="C70:C76"/>
    <mergeCell ref="F70:G70"/>
    <mergeCell ref="F72:G72"/>
    <mergeCell ref="F74:G74"/>
    <mergeCell ref="F76:G76"/>
    <mergeCell ref="L63:M63"/>
    <mergeCell ref="N63:O63"/>
    <mergeCell ref="J70:K70"/>
    <mergeCell ref="N70:O70"/>
    <mergeCell ref="R70:S70"/>
    <mergeCell ref="F71:G71"/>
    <mergeCell ref="J71:K71"/>
    <mergeCell ref="N71:O71"/>
    <mergeCell ref="R71:S71"/>
    <mergeCell ref="R68:S68"/>
    <mergeCell ref="B62:B63"/>
    <mergeCell ref="C62:C63"/>
    <mergeCell ref="D63:E63"/>
    <mergeCell ref="F63:G63"/>
    <mergeCell ref="H63:I63"/>
    <mergeCell ref="J63:K63"/>
    <mergeCell ref="P63:Q63"/>
    <mergeCell ref="R63:S63"/>
    <mergeCell ref="B64:B65"/>
    <mergeCell ref="C64:C65"/>
    <mergeCell ref="F64:G64"/>
    <mergeCell ref="J64:K64"/>
    <mergeCell ref="N64:O64"/>
    <mergeCell ref="R64:S64"/>
    <mergeCell ref="F65:G65"/>
    <mergeCell ref="J65:K65"/>
    <mergeCell ref="N65:O65"/>
    <mergeCell ref="R65:S65"/>
    <mergeCell ref="D67:G67"/>
    <mergeCell ref="H67:K67"/>
    <mergeCell ref="L67:O67"/>
    <mergeCell ref="P67:S67"/>
    <mergeCell ref="C58:C59"/>
    <mergeCell ref="D61:G61"/>
    <mergeCell ref="H61:K61"/>
    <mergeCell ref="L61:O61"/>
    <mergeCell ref="P61:S61"/>
    <mergeCell ref="L62:M62"/>
    <mergeCell ref="N62:O62"/>
    <mergeCell ref="P62:Q62"/>
    <mergeCell ref="R62:S62"/>
    <mergeCell ref="F57:G57"/>
    <mergeCell ref="J57:K57"/>
    <mergeCell ref="N57:O57"/>
    <mergeCell ref="R57:S57"/>
    <mergeCell ref="D62:E62"/>
    <mergeCell ref="F62:G62"/>
    <mergeCell ref="H62:I62"/>
    <mergeCell ref="J62:K62"/>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B56:B59"/>
    <mergeCell ref="C56:C57"/>
    <mergeCell ref="F56:G56"/>
    <mergeCell ref="J56:K56"/>
    <mergeCell ref="N56:O56"/>
    <mergeCell ref="R56:S56"/>
    <mergeCell ref="D52:G52"/>
    <mergeCell ref="H52:K52"/>
    <mergeCell ref="L52:O52"/>
    <mergeCell ref="P52:S52"/>
    <mergeCell ref="D49:D50"/>
    <mergeCell ref="E49:E50"/>
    <mergeCell ref="H49:H50"/>
    <mergeCell ref="I49:I50"/>
    <mergeCell ref="L49:L50"/>
    <mergeCell ref="M49:M50"/>
    <mergeCell ref="L46:L47"/>
    <mergeCell ref="M46:M47"/>
    <mergeCell ref="P46:P47"/>
    <mergeCell ref="Q46:Q47"/>
    <mergeCell ref="P49:P50"/>
    <mergeCell ref="Q49:Q50"/>
    <mergeCell ref="P40:P41"/>
    <mergeCell ref="Q40:Q41"/>
    <mergeCell ref="D43:D44"/>
    <mergeCell ref="E43:E44"/>
    <mergeCell ref="H43:H44"/>
    <mergeCell ref="I43:I44"/>
    <mergeCell ref="L43:L44"/>
    <mergeCell ref="M43:M44"/>
    <mergeCell ref="P43:P44"/>
    <mergeCell ref="Q43:Q44"/>
    <mergeCell ref="B26:B28"/>
    <mergeCell ref="C26:C28"/>
    <mergeCell ref="D26:E26"/>
    <mergeCell ref="H26:I26"/>
    <mergeCell ref="L40:L41"/>
    <mergeCell ref="M40:M41"/>
    <mergeCell ref="B39:B50"/>
    <mergeCell ref="C39:C50"/>
    <mergeCell ref="D40:D41"/>
    <mergeCell ref="E40:E41"/>
    <mergeCell ref="H40:H41"/>
    <mergeCell ref="I40:I41"/>
    <mergeCell ref="D46:D47"/>
    <mergeCell ref="E46:E47"/>
    <mergeCell ref="H46:H47"/>
    <mergeCell ref="I46:I47"/>
    <mergeCell ref="R27:R28"/>
    <mergeCell ref="S27:S28"/>
    <mergeCell ref="B29:B38"/>
    <mergeCell ref="C29:C38"/>
    <mergeCell ref="K27:K28"/>
    <mergeCell ref="N27:N28"/>
    <mergeCell ref="O27:O28"/>
    <mergeCell ref="F27:F28"/>
    <mergeCell ref="G27:G28"/>
    <mergeCell ref="J27:J28"/>
    <mergeCell ref="D25:G25"/>
    <mergeCell ref="H25:K25"/>
    <mergeCell ref="L25:O25"/>
    <mergeCell ref="P25:S25"/>
    <mergeCell ref="L26:M26"/>
    <mergeCell ref="P26:Q26"/>
    <mergeCell ref="B10:C10"/>
    <mergeCell ref="D19:G19"/>
    <mergeCell ref="H19:K19"/>
    <mergeCell ref="L19:O19"/>
    <mergeCell ref="P19:S19"/>
    <mergeCell ref="B20:B23"/>
    <mergeCell ref="C20:C23"/>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Q98:Q99 I92:I93 I95:I96 I98:I99 M98:M99 M95:M96 M89:M90 Q89:Q90 Q92:Q93 Q95:Q96 M92">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O22:O23 M27 I27 M21:O21 Q27 K22:K23 Q21:S21 S22">
      <formula1>0</formula1>
      <formula2>99999999999</formula2>
    </dataValidation>
    <dataValidation type="decimal" allowBlank="1" showInputMessage="1" showErrorMessage="1" prompt="Enter a percentage (between 0 and 100)" errorTitle="Invalid data" error="Enter a percentage between 0 and 100" sqref="F22:G23 J22:J23 N22:N23 R22:R23 S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r:id="rId4"/>
  <drawing r:id="rId3"/>
  <legacyDrawing r:id="rId2"/>
</worksheet>
</file>

<file path=xl/worksheets/sheet9.xml><?xml version="1.0" encoding="utf-8"?>
<worksheet xmlns="http://schemas.openxmlformats.org/spreadsheetml/2006/main" xmlns:r="http://schemas.openxmlformats.org/officeDocument/2006/relationships">
  <dimension ref="B1:B4"/>
  <sheetViews>
    <sheetView zoomScalePageLayoutView="0" workbookViewId="0" topLeftCell="A1">
      <selection activeCell="B4" sqref="B4"/>
    </sheetView>
  </sheetViews>
  <sheetFormatPr defaultColWidth="9.140625" defaultRowHeight="15"/>
  <cols>
    <col min="1" max="1" width="2.421875" style="0" customWidth="1"/>
    <col min="2" max="2" width="109.28125" style="0" customWidth="1"/>
    <col min="3" max="3" width="2.421875" style="0" customWidth="1"/>
  </cols>
  <sheetData>
    <row r="1" ht="16.5" thickBot="1">
      <c r="B1" s="433" t="s">
        <v>1053</v>
      </c>
    </row>
    <row r="2" ht="306.75" thickBot="1">
      <c r="B2" s="33" t="s">
        <v>1054</v>
      </c>
    </row>
    <row r="3" ht="16.5" thickBot="1">
      <c r="B3" s="433" t="s">
        <v>1055</v>
      </c>
    </row>
    <row r="4" ht="243" thickBot="1">
      <c r="B4" s="34" t="s">
        <v>1056</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2016-12-28T08:57:22Z</cp:lastPrinted>
  <dcterms:created xsi:type="dcterms:W3CDTF">2010-11-30T14:15:01Z</dcterms:created>
  <dcterms:modified xsi:type="dcterms:W3CDTF">2018-06-15T15:02:11Z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85</vt:lpwstr>
  </property>
  <property fmtid="{D5CDD505-2E9C-101B-9397-08002B2CF9AE}" pid="5" name="ProjectId">
    <vt:lpwstr>41</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http://wbdocsservices.worldbank.org/services?I4_SERVICE=VC&amp;I4_KEY=TF069012&amp;I4_DOCID=090224b085c07e9e</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6928cf46-c326-4255-ab09-b0d79a1ac86c,4;6928cf46-c326-4255-ab09-b0d79a1ac86c,6;6928cf46-c326-4255-ab09-b0d79a1ac86c,9;</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http://pubdocs.worldbank.org/en/924991532334717454/41-For-Website-AF-Mongolia-PPR2016-22May17-resubmit.xls</vt:lpwstr>
  </property>
  <property fmtid="{D5CDD505-2E9C-101B-9397-08002B2CF9AE}" pid="18" name="ApproverUPI_WBDocs">
    <vt:lpwstr>000384891</vt:lpwstr>
  </property>
  <property fmtid="{D5CDD505-2E9C-101B-9397-08002B2CF9AE}" pid="19" name="DocumentType_WBDocs">
    <vt:lpwstr>Project Status Report</vt:lpwstr>
  </property>
</Properties>
</file>